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echova.marcela" reservationPassword="0"/>
  <workbookPr/>
  <bookViews>
    <workbookView xWindow="240" yWindow="120" windowWidth="14940" windowHeight="9225" activeTab="0"/>
  </bookViews>
  <sheets>
    <sheet name="PS 901" sheetId="1" r:id="rId1"/>
    <sheet name="SO 000_Ostatní" sheetId="2" r:id="rId2"/>
    <sheet name="SO 000_Vedlejší" sheetId="3" r:id="rId3"/>
    <sheet name="SO 101" sheetId="4" r:id="rId4"/>
    <sheet name="SO 102" sheetId="5" r:id="rId5"/>
    <sheet name="SO 401" sheetId="6" r:id="rId6"/>
    <sheet name="SO 902" sheetId="7" r:id="rId7"/>
  </sheets>
  <definedNames/>
  <calcPr/>
  <webPublishing/>
</workbook>
</file>

<file path=xl/sharedStrings.xml><?xml version="1.0" encoding="utf-8"?>
<sst xmlns="http://schemas.openxmlformats.org/spreadsheetml/2006/main" count="4140" uniqueCount="1086">
  <si>
    <t>ASPE10</t>
  </si>
  <si>
    <t>S</t>
  </si>
  <si>
    <t>Soupis prací objektu</t>
  </si>
  <si>
    <t xml:space="preserve">Stavba: </t>
  </si>
  <si>
    <t>SEREK2023</t>
  </si>
  <si>
    <t>Odbočovací pruh Žebětínská</t>
  </si>
  <si>
    <t>O</t>
  </si>
  <si>
    <t>Rozpočet:</t>
  </si>
  <si>
    <t>0,00</t>
  </si>
  <si>
    <t>15,00</t>
  </si>
  <si>
    <t>21,00</t>
  </si>
  <si>
    <t>3</t>
  </si>
  <si>
    <t>6</t>
  </si>
  <si>
    <t>2</t>
  </si>
  <si>
    <t>PS 901</t>
  </si>
  <si>
    <t>Úprava SSZ na křižovatce 1.26 Stará dálnice - Kohoutovická - Žebětínská</t>
  </si>
  <si>
    <t>Typ</t>
  </si>
  <si>
    <t>0</t>
  </si>
  <si>
    <t>Poř. číslo</t>
  </si>
  <si>
    <t>1</t>
  </si>
  <si>
    <t>Kód položky</t>
  </si>
  <si>
    <t>Varianta</t>
  </si>
  <si>
    <t>Název položky</t>
  </si>
  <si>
    <t>4</t>
  </si>
  <si>
    <t>MJ</t>
  </si>
  <si>
    <t>5</t>
  </si>
  <si>
    <t>Množství</t>
  </si>
  <si>
    <t>Jednotková cena</t>
  </si>
  <si>
    <t>Jednotková</t>
  </si>
  <si>
    <t>9</t>
  </si>
  <si>
    <t>Celkem</t>
  </si>
  <si>
    <t>10</t>
  </si>
  <si>
    <t>SD</t>
  </si>
  <si>
    <t>Zemní práce</t>
  </si>
  <si>
    <t>P</t>
  </si>
  <si>
    <t>171251201</t>
  </si>
  <si>
    <t/>
  </si>
  <si>
    <t>Uložení sypaniny na skládky nebo meziskládky</t>
  </si>
  <si>
    <t>M3</t>
  </si>
  <si>
    <t>PP</t>
  </si>
  <si>
    <t>Uložení sypaniny na skládky nebo meziskládky bez hutnění s upravením uložené sypaniny do předepsaného tvaru</t>
  </si>
  <si>
    <t>VV</t>
  </si>
  <si>
    <t>PS 901 - v.č. 02 - Situace SSZ 1.26 
- uložení přebytečné zeminy po výkopu 50 x 80: 
110*0.5*0.2=11,000 [A] 
- uložení přebytečné zeminy po výkopu 65 x 120: 
18*0.65*0.3=3,510 [B] 
- uložení přebytečné zeminy po výkopu pro chodecký stožár č. 10: 
5*(0.6^3)=1,080 [C] 
- uložení přebytečné zeminy po výkopu pro prefabrikáty šachet indukčních smyček: 
5*(0.6^3)=1,080 [D] 
- uložení přebytečné zeminy po výkopu pro kabelovou komoru:  
3.14*(0.8)^2*1=2,010 [E] 
Celkem: A+B+C+D+E=18,680 [F]</t>
  </si>
  <si>
    <t>TS</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</si>
  <si>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</si>
  <si>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171201231</t>
  </si>
  <si>
    <t>Poplatek za uložení zeminy a kamení na recyklační skládce (skládkovné) kód odpadu 17 05 04</t>
  </si>
  <si>
    <t>T</t>
  </si>
  <si>
    <t>Poplatek za uložení stavebního odpadu na recyklační skládce (skládkovné) zeminy a kamení zatříděného do Katalogu odpadů pod kódem 17 05 04</t>
  </si>
  <si>
    <t>PS 901 - v.č. 02 - Situace SSZ 1.26 
- uložení přebytečné zeminy po výkopu 50 x 80: 
110*0.5*0.2*2,0=22,000 [A] 
- uložení přebytečné zeminy po výkopu 65 x 120: 
18*0.65*0.3*2,0=7,020 [B] 
- uložení přebytečné zeminy po výkopu pro chodecký stožár č. 10: 
5*(0.6^3)*2,0=2,160 [C] 
- uložení přebytečné zeminy po výkopu pro prefabrikáty šachet indukčních smyček: 
5*(0.6^3)*2,0=2,160 [D] 
- uložení přebytečné zeminy po výkopu pro kabelovou komoru:  
3.14*(0.8)^2*1*2,0=4,019 [E] 
Celkem: A+B+C+D+E=37,359 [F]</t>
  </si>
  <si>
    <t>1. Ceny uvedené vsouboru cen je doporučeno upravit podle aktuálních cen místně příslušné skládky odpadů.  
2. Uložení odpadů neuvedených vsouboru cen se oceňuje individuálně.</t>
  </si>
  <si>
    <t>21-M</t>
  </si>
  <si>
    <t>Elektromontáže</t>
  </si>
  <si>
    <t>210220301</t>
  </si>
  <si>
    <t>Montáž svorek hromosvodných se 2 šrouby</t>
  </si>
  <si>
    <t>KUS</t>
  </si>
  <si>
    <t>Montáž hromosvodného vedení svorek se 2 šrouby</t>
  </si>
  <si>
    <t>PS 901 - v.č. 05 - Schéma doplňujícího ochranného pospojování SSZ 1.26 
2=2,000 [A]</t>
  </si>
  <si>
    <t>35441885</t>
  </si>
  <si>
    <t>svorka spojovací pro lano D 8-10mm</t>
  </si>
  <si>
    <t>7</t>
  </si>
  <si>
    <t>210220452</t>
  </si>
  <si>
    <t>Montáž doplňků hromosvodného vedení - ochranného pospojování pevně</t>
  </si>
  <si>
    <t>M</t>
  </si>
  <si>
    <t>Montáž hromosvodného vedení ochranných prvků a doplňků ochranného pospojování pevně</t>
  </si>
  <si>
    <t>PS 901 - v.č. 02.1 - Situace SSZ 1.26 
PS 901 - v.č. 05 - Schéma doplňujícího ochranného pospojování SSZ 1.26 
5+8+17+5=35,000 [A]</t>
  </si>
  <si>
    <t>8</t>
  </si>
  <si>
    <t>35441072</t>
  </si>
  <si>
    <t>drát D 8mm FeZn pro hromosvod</t>
  </si>
  <si>
    <t>KG</t>
  </si>
  <si>
    <t>PS 901 - v.č. 02.1 - Situace SSZ 1.26 
PS 901 - v.č. 05 - Schéma doplňujícího ochranného pospojování SSZ 1.26 
35/2.5=14,000 [A]</t>
  </si>
  <si>
    <t>210800411</t>
  </si>
  <si>
    <t>Montáž vodiče Cu izolovaného plného nebo laněného s PVC pláštěm do 1 kV žíla 0,15 až 16 mm2 zataženého (např. CY, CHAH-V) bez ukončení</t>
  </si>
  <si>
    <t>Montáž izolovaných vodičů měděných do 1 kV bez ukončení uložených v trubkách nebo lištách zatažených plných nebo laněných s PVC pláštěm, bezhalogenových, ohniodolných (např. CY, CHAH-V) průřezu žíly 0,5 až 16 mm2</t>
  </si>
  <si>
    <t>PS 901 - v.č. 05 - Schéma doplňujícího ochranného pospojování SSZ 1.26 
- propojení zemnících svorek ve stožárech SSZ 
2*0.5=1,000 [A]</t>
  </si>
  <si>
    <t>34140826</t>
  </si>
  <si>
    <t>vodič propojovací jádro Cu plné izolace PVC 450/750V (H07V-U) 1x6mm2</t>
  </si>
  <si>
    <t>11</t>
  </si>
  <si>
    <t>210801311</t>
  </si>
  <si>
    <t>Montáž vodiče Cu izolovaného plného nebo laněného s PVC pláštěm do 1 kV žíla 1,5 až 16 mm2 uloženého volně (např. CY, CHAH-V)</t>
  </si>
  <si>
    <t>Montáž izolovaných vodičů měděných do 1 kV bez ukončení uložených volně plných nebo laněných s PVC pláštěm, bezhalogenových, ohniodolných (např. CY, CHAH-V) průřezu žíly 1,5 až 16 mm2</t>
  </si>
  <si>
    <t>PS 901 - v.č. 02.1 - Situace SSZ 1.26 
- vodiče indukčních smyček - odměřeno v AutoCadu 
15+22+17+28+20+25+13=140,000 [A]</t>
  </si>
  <si>
    <t>12</t>
  </si>
  <si>
    <t>341421581-R</t>
  </si>
  <si>
    <t>tepelně a mechanicky odolný bezhalogenový propojovací jednožilový vodič s pocínovaným CU jádrem - průřez do 10 mm2</t>
  </si>
  <si>
    <t>PS 901 - v.č. 02.1 - Situace SSZ 1.26 
- vodiče indukčních smyček - včetně prořezu 5%: 
(15+22+17+28+20+25+13)*1.05=147,000 [A]</t>
  </si>
  <si>
    <t>13</t>
  </si>
  <si>
    <t>210813061</t>
  </si>
  <si>
    <t>Montáž kabelu Cu plného nebo laněného do 1 kV žíly 5x1,5 až 2,5 mm2 (např. CYKY) bez ukončení uloženého pevně</t>
  </si>
  <si>
    <t>Montáž izolovaných kabelů měděných do 1 kV bez ukončení plných nebo laněných kulatých (např. CYKY, CHKE-R) uložených pevně počtu a průřezu žil 5x1,5 až 2,5 mm2</t>
  </si>
  <si>
    <t>PS 901 - v.č. 06 - Stožáry SSZ 1.26 - umístění návěstidel 
stožár č. 3: 
25=25,000 [A] 
stožár č. 10: 
5=5,000 [B] 
Celkem: A+B=30,000 [C]</t>
  </si>
  <si>
    <t>14</t>
  </si>
  <si>
    <t>34143304-R</t>
  </si>
  <si>
    <t>kabel ovládací flexibilní jádro Cu lanované izolace PVC plášť PVC 0,6/1kV YY-JZ 5x1,00mm2</t>
  </si>
  <si>
    <t>PS 901 - v.č. 06 - Stožáry SSZ 1.26 - umístění návěstidel 
- včetně 5% prořezu 
stožár č. 3: 
25*1.05=26,250 [A] 
stožár č. 10: 
5*1.05=5,250 [B] 
Celkem: A+B=31,500 [C]</t>
  </si>
  <si>
    <t>15</t>
  </si>
  <si>
    <t>210813121</t>
  </si>
  <si>
    <t>Montáž kabelu Cu plného nebo laněného do 1 kV žíly 37x1,5 mm2 (např. CYKY) bez ukončení uloženého pevně</t>
  </si>
  <si>
    <t>Montáž izolovaných kabelů měděných do 1 kV bez ukončení plných nebo laněných kulatých (např. CYKY, CHKE-R) uložených pevně počtu a průřezu žil 37x1,5 mm2</t>
  </si>
  <si>
    <t>PS 901 - v.č. 03 - Schematický kabelový plán SSZ 1.26 
- pokládka nového kabelu NYY-J 30x1,5: 
40=40,000 [A] 
- přeložka stávajícího kabelu NYY-J 30x1,5: 
15=15,000 [B] 
Celkem: A+B=55,000 [C]</t>
  </si>
  <si>
    <t>16</t>
  </si>
  <si>
    <t>34111169-R</t>
  </si>
  <si>
    <t>kabel instalační jádro Cu plné izolace PVC plášť PVC 0,6/1kV NYY-J 30x1,5mm2</t>
  </si>
  <si>
    <t>PS 901 - v.č. 03 - Schematický kabelový plán SSZ 1.26 
- pokládka nového kabelu NYY-J 30x1,5 - včetně 5% prořezu: 
40*1.05=42,000 [A]</t>
  </si>
  <si>
    <t>17</t>
  </si>
  <si>
    <t>210950121</t>
  </si>
  <si>
    <t>Zatažení lana do kanálu nebo tvárnicové trasy</t>
  </si>
  <si>
    <t>Ostatní práce při montáži vodičů, šňůr a kabelů zatažení lana včetně odvinutí a napojení do kanálu nebo tvárnicové trasy</t>
  </si>
  <si>
    <t>PS 901 - v.č. 02 - Situace SSZ 1.26 
- kopané prostupy 
5+13=18,000 [A]</t>
  </si>
  <si>
    <t>18</t>
  </si>
  <si>
    <t>218813121</t>
  </si>
  <si>
    <t>Demontáž kabelů Cu plných nebo laněných kulatých do 1 kV žíly 37x1,5 mm2 (např. CYKY) bez odpojení vodičů uložených pevně</t>
  </si>
  <si>
    <t>Demontáž izolovaných kabelů měděných do 1 kV bez odpojení vodičů plných nebo laněných kulatých (např. CYKY, CHKE-R) uložených pevně počtu a průřezu žil 37x1,5 mm2</t>
  </si>
  <si>
    <t>PS 901 - v.č. 02.1 - Situace SSZ 1.26 
- demontáž stávajícího kabelu ke stožáru č. 3: 
20=20,000 [A]</t>
  </si>
  <si>
    <t>22-M</t>
  </si>
  <si>
    <t>Montáže sděl. a zabezp. zařízení</t>
  </si>
  <si>
    <t>19</t>
  </si>
  <si>
    <t>220060771</t>
  </si>
  <si>
    <t>Montáž kabelu závlačného ručně zatahováného do rour kabelovodů s jádrem 1 mm TCE/KE, KFE, KEZE, 1 až 7 P</t>
  </si>
  <si>
    <t>Montáž kabelu sdělovacího párového volně uloženého včetně přistavení kabelového bubnu ke kabelové komoře nebo telekomunikačnímu kanálku, pročištění otvoru v tvárnicové, žlabové nebo trubkové trase a zatažení kabelu, odříznutí kabelu, uzavření konců a uzavření kabelu ručně zatahovaného TCEKE, TCEKFE, TCEKFY, TCEKEZE -Y, TCEKPFLEY, TCEKPFLEZE -Y s jádrem 1,00 mm 1 až 7 P</t>
  </si>
  <si>
    <t>PS 901 - v.č. 03 - Schematický kabelový plán SSZ 1.26 
- pokládka kabelu ve volném terénu 
50+70+100+50+60+70=400,000 [A]</t>
  </si>
  <si>
    <t>20</t>
  </si>
  <si>
    <t>34123560-R</t>
  </si>
  <si>
    <t>kabel sdělovací Cu 1P 1,0mm (TCEKFE-C)</t>
  </si>
  <si>
    <t>PS 901 - v.č. 03 - Schematický kabelový plán SSZ 1.26 
- pokládka kabelu včetně prořezu 5%: 
(50+70+100+50+60+70)*1.05=420,000 [A]</t>
  </si>
  <si>
    <t>21</t>
  </si>
  <si>
    <t>220061701</t>
  </si>
  <si>
    <t>Zatažení kabelu do objektu do 9 kg/m</t>
  </si>
  <si>
    <t>Zatažení kabelu do objektu včetně vyčištění přístupu do objektu, odvinutí a zatažení kabelu do objektu do 9 kg/m</t>
  </si>
  <si>
    <t>PS 901 - v.č. 03 - Schematický kabelový plán SSZ 1.26 
PS 901 - v.č. 04 - Napájení SSZ 1.26 
- zatažení kabelů do stožárů č. 3 a 10: 
1+2=3,000 [A]</t>
  </si>
  <si>
    <t>22</t>
  </si>
  <si>
    <t>220080891</t>
  </si>
  <si>
    <t>Montáž spojky [GELSNAP] pro celoplastové kabely bez pancíře do 6 žil</t>
  </si>
  <si>
    <t>Montáž spojky [GELSNAP] pro kabely celoplastové bez pancíře do 6 žil</t>
  </si>
  <si>
    <t>PS 901 - v.č. 03 - Schematický kabelový plán SSZ 1.26 
- spojky na kabelech k indukčním smyčkám: 
6=6,000 [A]</t>
  </si>
  <si>
    <t>23</t>
  </si>
  <si>
    <t>341310607-R</t>
  </si>
  <si>
    <t>Spojka kabelová smršťovací</t>
  </si>
  <si>
    <t>24</t>
  </si>
  <si>
    <t>220081001</t>
  </si>
  <si>
    <t>Montáž smršťovací spojky [Raychem] na jednoplášťovém celoplastovém kabelu bez pancíře do 10 žil</t>
  </si>
  <si>
    <t>Montáž spojky smršťovací [Raychem] pro kabely celoplastové jednoplášťové bez pancíře do 10 žil</t>
  </si>
  <si>
    <t>PS 901 - v.č. 03 - Schematický kabelový plán SSZ 1.26 
- ukončení kabelů ke smyčkám 
7=7,000 [A]</t>
  </si>
  <si>
    <t>25</t>
  </si>
  <si>
    <t>341300059-R</t>
  </si>
  <si>
    <t>Spojka typu T</t>
  </si>
  <si>
    <t>26</t>
  </si>
  <si>
    <t>220110346</t>
  </si>
  <si>
    <t>Montáž štítku kabelového průběžného</t>
  </si>
  <si>
    <t>Montáž kabelového štítku včetně vyražení znaku na štítek, připevnění na kabel, ovinutí štítku páskou pro označení konce kabelu</t>
  </si>
  <si>
    <t>PS 901 - v.č. 03 - Schematický kabelový plán SSZ 1.26 
- značení konců kabelů k indukčním smyčkám: 
7*2=14,000 [A] 
- značení konců kabelů ke stožárům SSZ č. 3 a 10: 
1+2=3,000 [B] 
Celkem: A+B=17,000 [C]</t>
  </si>
  <si>
    <t>1. V ceně 220 11-0346 není započten náklad na dodávku štítku.</t>
  </si>
  <si>
    <t>27</t>
  </si>
  <si>
    <t>35442120</t>
  </si>
  <si>
    <t>štítek plastový - směr dvojstr.</t>
  </si>
  <si>
    <t>28</t>
  </si>
  <si>
    <t>220111436</t>
  </si>
  <si>
    <t>Kontrolní a závěrečné měření kabelu pro rozvod signalizace</t>
  </si>
  <si>
    <t>Kontrolní a závěrečné měření na kabelu včetně provedení správného sledu zapojení žil na koncovkách nebo závěrech, měření smyčkových a izolačních odporů, vyplnění měřicího protokolu pro rozvod signalizace</t>
  </si>
  <si>
    <t>PS 901 - v.č. 03 - Schematický kabelový plán SSZ 1.26 
- měření na kabelu ke stožáru SSZ č. 3: 
30=30,000 [A] 
- měření kabelů k indukčním smyčkám 
2*7=14,000 [B] 
Celkem: A+B=44,000 [C]</t>
  </si>
  <si>
    <t>29</t>
  </si>
  <si>
    <t>220111741</t>
  </si>
  <si>
    <t>Montáž svorky rozpojovací zkušební</t>
  </si>
  <si>
    <t>Montáž svorky rozpojovací včetně montáže skříňky pro svorku, úpravy zemniče pro připojení svorky, očíslování zemniče zkušební</t>
  </si>
  <si>
    <t>PS 901 - v.č. 05 - Schéma doplňujícího ochranného pospojování SSZ 1.26 
- montáž zkušební svorky na stožáru SSZ č. 10: 
1=1,000 [A]</t>
  </si>
  <si>
    <t>1. V ceně 220 11-1741 nejsou započteny náklady na:  
a) provedení zednických prací,  
b) dodávku svorky.</t>
  </si>
  <si>
    <t>30</t>
  </si>
  <si>
    <t>35441925</t>
  </si>
  <si>
    <t>svorka zkušební pro lano D 6-12mm, FeZn</t>
  </si>
  <si>
    <t>31</t>
  </si>
  <si>
    <t>220182022</t>
  </si>
  <si>
    <t>Uložení trubky HDPE pro optický kabel do výkopu bez zřízení lože a bez krytí průměru do 20 mm</t>
  </si>
  <si>
    <t>Uložení trubky HDPE do výkopu pro optický kabel bez zřízení lože a bez krytí průměru do 20 mm</t>
  </si>
  <si>
    <t>PS 901 - v.č. 03 - Schematický kabelový plán SSZ 1.26 
- pokládka HDPE trubky ve volném terénu 
50=50,000 [A]</t>
  </si>
  <si>
    <t>32</t>
  </si>
  <si>
    <t>220182023</t>
  </si>
  <si>
    <t>Kontrola tlakutěsnosti HDPE trubky od 1 m do 2000 m</t>
  </si>
  <si>
    <t>PS 901 - v.č. 03 - Schematický kabelový plán SSZ 1.26 
- kontrola tlakutěsnosti šesti tras HDPE trubek- přímo zadané množství 
1=1,000 [A]</t>
  </si>
  <si>
    <t>33</t>
  </si>
  <si>
    <t>220182025</t>
  </si>
  <si>
    <t>Kontrola průchodnosti trubky pro optický kabel do 2000 m</t>
  </si>
  <si>
    <t>KM</t>
  </si>
  <si>
    <t>Kontrola průchodnosti trubky kalibrace do 2000 m</t>
  </si>
  <si>
    <t>PS 901 - v.č. 03 - Schematický kabelový plán SSZ 1.26 
- HDPE trubky pro výhledovou instalaci kamer 
50*0.001=0,050 [A]</t>
  </si>
  <si>
    <t>34</t>
  </si>
  <si>
    <t>34571802</t>
  </si>
  <si>
    <t>chránička optického kabelu HDPE jednoplášťová bezhalogenová D 40/33mm</t>
  </si>
  <si>
    <t>PS 901 - v.č. 03 - Schematický kabelový plán SSZ 1.26 
- pokládka HDPE trubky ve volném terénu - trubka HDPE 40/33 šedá s popisem BKOM: 
50=50,000 [A]</t>
  </si>
  <si>
    <t>35</t>
  </si>
  <si>
    <t>220182026</t>
  </si>
  <si>
    <t>Montáž spojky bez svařování na HDPE trubce rovné nebo redukční</t>
  </si>
  <si>
    <t>PS 901 - v.č. 03 - Schematický kabelový plán SSZ 1.26 
- spojka na HDPE trubce - přímo zadané množství 
1=1,000 [A]</t>
  </si>
  <si>
    <t>36</t>
  </si>
  <si>
    <t>34571809</t>
  </si>
  <si>
    <t>spojka šroubovací pro chráničky optického kabelu D 40mm</t>
  </si>
  <si>
    <t>37</t>
  </si>
  <si>
    <t>220182027</t>
  </si>
  <si>
    <t>Montáž koncovky nebo záslepky bez svařování na HDPE trubku</t>
  </si>
  <si>
    <t>PS 901 - v.č. 03 - Schematický kabelový plán SSZ 1.26 
- ukončení HDPE trubky koncovkou - přímo zadané množství 
1=1,000 [A]</t>
  </si>
  <si>
    <t>38</t>
  </si>
  <si>
    <t>34571814</t>
  </si>
  <si>
    <t>koncovka pro chráničky optického kabelu D 40mm</t>
  </si>
  <si>
    <t>39</t>
  </si>
  <si>
    <t>220182029</t>
  </si>
  <si>
    <t>Montáž plastové komory na spojkování optického kabelu</t>
  </si>
  <si>
    <t>PS 901 - v.č. 02.1 - Situace SSZ 1.26 
- montáž kabelové komory spojkování kabelů k indukčním smyčkám: 
1=1,000 [A]</t>
  </si>
  <si>
    <t>40</t>
  </si>
  <si>
    <t>34573351-R</t>
  </si>
  <si>
    <t>komora kabelová vodotěsná D 800mm hl 440mm s víkem 44cm</t>
  </si>
  <si>
    <t>41</t>
  </si>
  <si>
    <t>220271621</t>
  </si>
  <si>
    <t>Pocínování konce sdělovacích vodičů a silnoproudých šňůr v krabici</t>
  </si>
  <si>
    <t>PS 901 - v.č. 06 - Stožáry SSZ 1.26 - umístění návěstidel 
- kabeláž návěstidel: 
- výložníkový stožár SSZ č.3: 
6*5=30,000 [A] 
- chodecký stožár SSZ č. 10: 
2*5=10,000 [B] 
Celkem: A+B=40,000 [C]</t>
  </si>
  <si>
    <t>42</t>
  </si>
  <si>
    <t>220300451</t>
  </si>
  <si>
    <t>Montáž formy pro kabely TCEKE, TCEKFY, TCEKY, TCEKEZE, TCEKEY do 2 P 1,0</t>
  </si>
  <si>
    <t>Montáž formy pro kabely TCEKE, TCEKFY, TCEKY, TCEKEZE, TCEKEY včetně odstranění pláště, zhotovení vodní zábrany, zformování a konečné úpravy kabelu na kabelu do 2 P 1,0</t>
  </si>
  <si>
    <t>PS 901 - v.č. 03 - Schematický kabelový plán SSZ 1.26 
- forma na kabelech TCEKFE 1P 1,0 
6=6,000 [A]</t>
  </si>
  <si>
    <t>1. V cenách 220 30-0451 až -0486 není započten náklad na:  
a) dodávku smršťovací hadice,  
b) dodávku kabelu.</t>
  </si>
  <si>
    <t>43</t>
  </si>
  <si>
    <t>34343200</t>
  </si>
  <si>
    <t>trubka smršťovací středněstěnná s lepidlem MDT-A 12/3</t>
  </si>
  <si>
    <t>PS 901 - v.č. 03 - Schematický kabelový plán SSZ 1.26 
- forma na kabelech TCEKFE 1P 1,0 
6*0.1=0,600 [A]</t>
  </si>
  <si>
    <t>44</t>
  </si>
  <si>
    <t>220300533</t>
  </si>
  <si>
    <t>Ukončení vodiče na kabelu CMSM do 7 žil 1,50 mm2 na svorkovnici [WAGO]</t>
  </si>
  <si>
    <t>Ukončení vodiče na svorkovnici [WAGO] na kabelu CMSM do 7 žil 1,50 mm2</t>
  </si>
  <si>
    <t>PS 901 - v.č. 06 - Stožáry SSZ 1.26 - umístění návěstidel 
- kabeláž návěstidel: 
- výložníkový stožár SSZ č.3: 
6=6,000 [A] 
- chodecký stožár SSZ č. 10: 
2=2,000 [B] 
Celkem: A+B=8,000 [C]</t>
  </si>
  <si>
    <t>45</t>
  </si>
  <si>
    <t>220960002</t>
  </si>
  <si>
    <t>Montáž stožáru nebo sloupku přímého na základovém rámu</t>
  </si>
  <si>
    <t>Montáž stožáru nebo sloupku včetně postavení stožáru, usazení nebo zabetonování základu, zatažení kabelu do stožáru, připojení kabelu, připojení uzemnění přímého na základovém rámu</t>
  </si>
  <si>
    <t>PS 901 - v.č. 06 - Stožáry SSZ 1.26 - umístění návěstidel 
Stožár chodecký SSZ č. 10: 
1=1,000 [A]</t>
  </si>
  <si>
    <t>1. V cenách 220 96 -0002 až -0004 nejsou započteny náklady na dodávku základové desky.</t>
  </si>
  <si>
    <t>46</t>
  </si>
  <si>
    <t>404611034-R</t>
  </si>
  <si>
    <t>Stožár chodecký T34A0</t>
  </si>
  <si>
    <t>47</t>
  </si>
  <si>
    <t>404611038-R</t>
  </si>
  <si>
    <t>základový rám chodeckého stožáru</t>
  </si>
  <si>
    <t>48</t>
  </si>
  <si>
    <t>220960021</t>
  </si>
  <si>
    <t>Montáž svorkovnice stožárové</t>
  </si>
  <si>
    <t>Montáž stožárové svorkovnice s připevněním</t>
  </si>
  <si>
    <t>49</t>
  </si>
  <si>
    <t>404611031-R</t>
  </si>
  <si>
    <t>Stožárová svorkovnice s krytím IP54</t>
  </si>
  <si>
    <t>50</t>
  </si>
  <si>
    <t>220960031</t>
  </si>
  <si>
    <t>Montáž sestaveného návěstidla jednokomorového na stožár</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</si>
  <si>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jednokomorového na stožár</t>
  </si>
  <si>
    <t>1. V cenách 220 96-0031 až - 0044 nejsou započteny náklady na:  
a) dodávku ucpávkové vývodky,  
b) dodávku vodiče.</t>
  </si>
  <si>
    <t>51</t>
  </si>
  <si>
    <t>404613002-R</t>
  </si>
  <si>
    <t>Návěstidlo jednosvětlové 1x200 žluté - světelný zdroj LED  (napájený 42V AC)</t>
  </si>
  <si>
    <t>52</t>
  </si>
  <si>
    <t>220960041</t>
  </si>
  <si>
    <t>Montáž sestaveného návěstidla tříkomorového na stožár</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</si>
  <si>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stožár</t>
  </si>
  <si>
    <t>PS 901 - v.č. 06 - Stožáry SSZ 1.26 - umístění návěstidel 
Stožár výložníkový SSZ č. 3: 
1+1=2,000 [A]</t>
  </si>
  <si>
    <t>53</t>
  </si>
  <si>
    <t>404611007-R</t>
  </si>
  <si>
    <t>Symbol šipka plná</t>
  </si>
  <si>
    <t>PS 901 - v.č. 06 - Stožáry SSZ 1.26 - umístění návěstidel 
Stožár výložníkový SSZ č. 3: 
1=1,000 [A]</t>
  </si>
  <si>
    <t>54</t>
  </si>
  <si>
    <t>404611013-R</t>
  </si>
  <si>
    <t>Symbol šipka obrysová</t>
  </si>
  <si>
    <t>PS 901 - v.č. 06 - Stožáry SSZ 1.26 - umístění návěstidel 
Stožár výložníkový SSZ č. 3: 
2=2,000 [A]</t>
  </si>
  <si>
    <t>55</t>
  </si>
  <si>
    <t>404611165-R</t>
  </si>
  <si>
    <t>Vyložení 3x200 délky 1000mm (komplet)</t>
  </si>
  <si>
    <t>56</t>
  </si>
  <si>
    <t>220960042</t>
  </si>
  <si>
    <t>Montáž sestaveného návěstidla tříkomorového na výložník</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</si>
  <si>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výložník</t>
  </si>
  <si>
    <t>57</t>
  </si>
  <si>
    <t>404611008-R</t>
  </si>
  <si>
    <t>Symbol šipka plná - 300 mm</t>
  </si>
  <si>
    <t>58</t>
  </si>
  <si>
    <t>404611014-R</t>
  </si>
  <si>
    <t>Symbol šipka obrysová - 300 mm</t>
  </si>
  <si>
    <t>59</t>
  </si>
  <si>
    <t>220960161</t>
  </si>
  <si>
    <t>Uložení indukční smyčky</t>
  </si>
  <si>
    <t>Uložení indukční smyčky včetně vyměření a zhotovení indukční smyčky, uložení smyčky do předem připravené drážky s proměřením před a po uložení</t>
  </si>
  <si>
    <t>PS 901 - v.č. 02.1 - Situace SSZ 1.26 
PS 901 - v.č. 03 - Schematický kabelový plán SSZ 1.26 
- přímo zadané: 
7=7,000 [A]</t>
  </si>
  <si>
    <t>1. V ceně není započten náklad na dodávku vodiče.</t>
  </si>
  <si>
    <t>60</t>
  </si>
  <si>
    <t>220960165</t>
  </si>
  <si>
    <t>Montáž jednozávitové indukční smyčky s impedančním transformátorem</t>
  </si>
  <si>
    <t>Montáž indukční smyčky jednozávitové s impedančním transformátorem</t>
  </si>
  <si>
    <t>61</t>
  </si>
  <si>
    <t>404611214-R</t>
  </si>
  <si>
    <t>Impedanční transformátor pro jednozávitové smyčky</t>
  </si>
  <si>
    <t>62</t>
  </si>
  <si>
    <t>220960200</t>
  </si>
  <si>
    <t>Adresace řadiče do čtyř světelných skupin</t>
  </si>
  <si>
    <t>Adresace řadiče MR do čtyř světelných skupin</t>
  </si>
  <si>
    <t>PS 901 - v.č. 01 - Technická zpráva 
- přímo zadané 
1=1,000 [A]</t>
  </si>
  <si>
    <t>63</t>
  </si>
  <si>
    <t>220960221</t>
  </si>
  <si>
    <t>Programování řadiče MR do deseti světelných skupin</t>
  </si>
  <si>
    <t>64</t>
  </si>
  <si>
    <t>404611304-R</t>
  </si>
  <si>
    <t>Doplnění HW řadiče včetně bezpečnostního SW</t>
  </si>
  <si>
    <t>65</t>
  </si>
  <si>
    <t>404611305-R</t>
  </si>
  <si>
    <t>Doplnění HW řadiče pro komunikaci řadiče C800V s HW miniRACK</t>
  </si>
  <si>
    <t>66</t>
  </si>
  <si>
    <t>404611403-R</t>
  </si>
  <si>
    <t>Zpracování načtených údajů z řadiče</t>
  </si>
  <si>
    <t>PS 901 - v.č. 01 - Technická zpráva 
- přímo zadané 
2=2,000 [A]</t>
  </si>
  <si>
    <t>67</t>
  </si>
  <si>
    <t>220960192</t>
  </si>
  <si>
    <t>Regulace a aktivace jedné signální skupiny mikroprocesorového řadiče</t>
  </si>
  <si>
    <t>1. V položkách 220 96 - 0191 až -0199 jsou započteny i náklady na:  
a) nastavením dalších programů řadiče podle požadavků investora,  
b) přezkoušení a nastavení a úpravy jedné signální skupiny,  
c) úpravu programu,  
d) nastavení regulačních odporů,  
e) uvedení komplexního zařízení s dopravními značkami do činnosti,  
f) provedení koordinace mezi jednotlivými křižovatkami.</t>
  </si>
  <si>
    <t>68</t>
  </si>
  <si>
    <t>220960197</t>
  </si>
  <si>
    <t>Regulace a aktivace každé další signální skupiny bez použití montážní plošiny</t>
  </si>
  <si>
    <t>PS 901 - v.č. 06 - Stožáry SSZ 1.26 - umístění návěstidel 
Stožár výložníkový SSZ č. 3: 
1=1,000 [A] 
Stožár chodecký SSZ č. 10: 
1=1,000 [B] 
Celkem: A+B=2,000 [C]</t>
  </si>
  <si>
    <t>69</t>
  </si>
  <si>
    <t>220960225</t>
  </si>
  <si>
    <t>Programování řadiče MR na celočervenou do čtyř světelných skupin</t>
  </si>
  <si>
    <t>PS 901 - v.č. 01 - Technická zpráva 
Vozidlové skupiny VB - přímo zadané 
1=1,000 [A]</t>
  </si>
  <si>
    <t>70</t>
  </si>
  <si>
    <t>220960301</t>
  </si>
  <si>
    <t>Příprava ke komplexnímu vyzkoušení křižovatky s MR řadičem za první signální skupinu</t>
  </si>
  <si>
    <t>Příprava ke komplexnímu vyzkoušení křižovatky s mikroprocesorovým řadičem MR za první signální skupinu</t>
  </si>
  <si>
    <t>71</t>
  </si>
  <si>
    <t>220960302</t>
  </si>
  <si>
    <t>Příprava ke komplexnímu vyzkoušení křižovatky s MR řadičem za každou další signální skupinu</t>
  </si>
  <si>
    <t>Příprava ke komplexnímu vyzkoušení křižovatky s mikroprocesorovým řadičem MR za každou další signální skupinu</t>
  </si>
  <si>
    <t>72</t>
  </si>
  <si>
    <t>220960311</t>
  </si>
  <si>
    <t>Komplexní vyzkoušení křižovatky s MR řadičem před uvedením zařízení do provozu do pěti signálních skupin</t>
  </si>
  <si>
    <t>Komplexní vyzkoušení křižovatky s mikroprocesorovým řadičem MR před uvedením zařízení do provozu do pěti signálních skupin</t>
  </si>
  <si>
    <t>73</t>
  </si>
  <si>
    <t>220960405</t>
  </si>
  <si>
    <t>Zjištění průchodnosti kabelu SSZ 37žilového včetně změření izolačního stavu</t>
  </si>
  <si>
    <t>Zjištění průchodnosti kabelu silničního signalizačního zařízení včetně odpojení kabelu ze svorkovnice v rozvaděči a stožáru, úpravy konců kabelu pro měření, měření každé žíly proti zemi a všech žil navzájem (78 x) s vyhotovením protokolu, připojení kabelů do svorkovnice se změřením izolačního stavu 37žilového</t>
  </si>
  <si>
    <t>PS 901 - v.č. 03 - Schematický kabelový plán SSZ 1.26 
- proměření stávajícího kabelu NYY-J 30x1,5 
1=1,000 [A]</t>
  </si>
  <si>
    <t>74</t>
  </si>
  <si>
    <t>228061531</t>
  </si>
  <si>
    <t>Demontáž kabelu návěstního volně uloženého s jádrem 1 mm Cu TCEKEZE, TCEKFE, TCEKPFLEY, TCEKPFLEZE 3 P</t>
  </si>
  <si>
    <t>Demontáž kabelu návěstního volně uloženého včetně protažení překážkami, snesení a svinutí do kotouče nebo na buben a naložení na dopravní prostředek z kabelové trasy TCEKE, TCEKFE, TCEKFY, TCEKEZE-Y, TCEKPFLEY, TCEKPFLEZE-Y s jádrem 1,00 mm Cu 3 P</t>
  </si>
  <si>
    <t>PS 901 - v.č. 02.1 - Situace SSZ 1.26 
- demontáž stávajících kabelů k indukčním smyčkám a jejich uložení v kabelové komoře: 
310=310,000 [A]</t>
  </si>
  <si>
    <t>75</t>
  </si>
  <si>
    <t>228960031</t>
  </si>
  <si>
    <t>Demontáž návěstidla jednokomorového ze stožáru</t>
  </si>
  <si>
    <t>Demontáž návěstidla včetně otevření a uvolnění paraboly, vytažení kabelu ze stožáru, odmontování návěstidla ze stožáru nebo výložníku, odpojení kabelu ze svorkovnice ve stožáru a návěstidle jednokomorového ze stožáru</t>
  </si>
  <si>
    <t>76</t>
  </si>
  <si>
    <t>228960041</t>
  </si>
  <si>
    <t>Demontáž návěstidla tříkomorového ze stožáru</t>
  </si>
  <si>
    <t>Demontáž návěstidla včetně otevření a uvolnění paraboly, vytažení kabelu ze stožáru, odmontování návěstidla ze stožáru nebo výložníku, odpojení kabelu ze svorkovnice ve stožáru a návěstidle tříkomorového ze stožáru</t>
  </si>
  <si>
    <t>77</t>
  </si>
  <si>
    <t>228960044</t>
  </si>
  <si>
    <t>Demontáž návěstidla tříkomorového průměru 300 mm z výložníku</t>
  </si>
  <si>
    <t>Demontáž návěstidla včetně otevření a uvolnění paraboly, vytažení kabelu ze stožáru, odmontování návěstidla ze stožáru nebo výložníku, odpojení kabelu ze svorkovnice ve stožáru a návěstidle tříkomorového průměru 300 mm z výložníku</t>
  </si>
  <si>
    <t>78</t>
  </si>
  <si>
    <t>228960165</t>
  </si>
  <si>
    <t>Demontáž jednozávitové indukční smyčky s impedančním transformátorem</t>
  </si>
  <si>
    <t>Demontáž indukční smyčky jednozávitové s impedančním transformátorem</t>
  </si>
  <si>
    <t>PS 901 - v.č. 02.1 - Situace SSZ 1.26 
- přímo zadané: 
7=7,000 [A]</t>
  </si>
  <si>
    <t>46-M</t>
  </si>
  <si>
    <t>Zemní práce při extr.mont.pracích</t>
  </si>
  <si>
    <t>79</t>
  </si>
  <si>
    <t>460010024</t>
  </si>
  <si>
    <t>Vytyčení trasy vedení kabelového podzemního v zastavěném prostoru</t>
  </si>
  <si>
    <t>Vytyčení trasy vedení kabelového (podzemního) v zastavěném prostoru</t>
  </si>
  <si>
    <t>PS 901 - v.č. 02 - Situace SSZ 1.26 
- výkop 50 x 80 - odměřeno v AutoCadu: 
110*0.001=0,110 [A] 
- výkop 65 x 120 pro prostup pod vozovkou - odměřeno v AutoCadu: 
13*0.001=0,013 [B] 
Celkem: A+B=0,123 [C]</t>
  </si>
  <si>
    <t>1. Vcenách jsou zahrnuty i náklady na:  
a) pochůzky projektovanou tratí,  
b) vyznačení budoucí trasy,  
c) rozmístění, očíslování a označení opěrných bodů,  
d) označení překážek a míst pro kabelové prostupy a podchodové štoly.</t>
  </si>
  <si>
    <t>80</t>
  </si>
  <si>
    <t>460010025</t>
  </si>
  <si>
    <t>Vytyčení trasy inženýrských sítí v zastavěném prostoru</t>
  </si>
  <si>
    <t>Vytyčení trasy inženýrských sítí v zastavěném prostoru</t>
  </si>
  <si>
    <t>81</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</si>
  <si>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</si>
  <si>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</si>
  <si>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</si>
  <si>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PS 901 - v.č. 02 - Situace SSZ 1.26 
- výkop jámy pro základ chodeckého stožáru č. 10: 
((0.6)^3)*1=0,216 [A] 
- výkop jam pro šachty spojek indukčních smyček: 
(0.6^3)*5=1,080 [B] 
- výkop pro kabelovou komoru:  
3.14*(0.8)^2*1=2,010 [C] 
Celkem: A+B+C=3,306 [D]</t>
  </si>
  <si>
    <t>82</t>
  </si>
  <si>
    <t>404611607-R</t>
  </si>
  <si>
    <t>Šachta pro smyčky s poklopem plastovým</t>
  </si>
  <si>
    <t>PS 901 - v.č. 02 - Situace SSZ 1.26 
- šachty pro spojky indukčních smyček 
5=5,000 [A]</t>
  </si>
  <si>
    <t>83</t>
  </si>
  <si>
    <t>460161272</t>
  </si>
  <si>
    <t>Hloubení kabelových rýh ručně š 50 cm hl 80 cm v hornině tř I skupiny 3</t>
  </si>
  <si>
    <t>Hloubení zapažených i nezapažených kabelových rýh ručně včetně urovnání dna s přemístěním výkopku do vzdálenosti 3 m od okraje jámy nebo s naložením na dopravní prostředek šířky 50 cm hloubky 80 cm v hornině třídy těžitelnosti I skupiny 3</t>
  </si>
  <si>
    <t>PS 901 - v.č. 02 - Situace SSZ 1.26 
- výkop 50 x 80 ručně - odměřeno v AutoCadu: 
9+3+4+8+4+26+11+28+17=110,000 [A]</t>
  </si>
  <si>
    <t>84</t>
  </si>
  <si>
    <t>460161482</t>
  </si>
  <si>
    <t>Hloubení kabelových rýh ručně š 65 cm hl 120 cm v hornině tř I skupiny 3</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</si>
  <si>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</si>
  <si>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PS 901 - v.č. 02 - Situace SSZ 1.26 
- výkop 65 x 120 pro prodloužení stávajících prostupů v místě rozšíření komunikace - odměřeno v AutoCadu: 
13+5=18,000 [A]</t>
  </si>
  <si>
    <t>85</t>
  </si>
  <si>
    <t>460281111</t>
  </si>
  <si>
    <t>Pažení příložné plné výkopů rýh kabelových hl do 2 m</t>
  </si>
  <si>
    <t>M2</t>
  </si>
  <si>
    <t>Pažení výkopů příložné plné rýh kabelových, hloubky do 2 m</t>
  </si>
  <si>
    <t>PS 901 - v.č. 02 - Situace SSZ 1.26 
- pažení výkopů 65 x 120 ručně - odměřeno v AutoCadu: 
18*2*1.2=43,200 [A]</t>
  </si>
  <si>
    <t>86</t>
  </si>
  <si>
    <t>460281121</t>
  </si>
  <si>
    <t>Odstranění pažení příložného plného výkopů rýh kabelových hl do 2 m</t>
  </si>
  <si>
    <t>Pažení výkopů odstranění pažení příložného plného rýh kabelových, hloubky do 2 m</t>
  </si>
  <si>
    <t>87</t>
  </si>
  <si>
    <t>460341113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</si>
  <si>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</si>
  <si>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</si>
  <si>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PS 901 - v.č. 02 - Situace SSZ 1.26 
- přebytečná zemina po výkopu 50 x 80: 
110*0.5*0.2=11,000 [A] 
- přebytečná zemina po výkopu 65 x 120: 
18*0.65*0.3=3,510 [B] 
- přebytečná zemina po výkopu pro chodecký stožár č. 10: 
5*(0.6^3)=1,080 [C] 
- přebytečná zemina po výkopu pro prefabrikáty šachet indukčních smyček: 
5*(0.6^3)=1,080 [D] 
- přebytečná zemina po výkopu pro kabelovou komoru:  
3.14*(0.8)^2*1=2,010 [E] 
Celkem: A+B+C+D+E=18,680 [F]</t>
  </si>
  <si>
    <t>88</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</si>
  <si>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</si>
  <si>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</si>
  <si>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</si>
  <si>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PS 901 - v.č. 02 - Situace SSZ 1.26 
- přebytečná zemina po výkopu 50 x 80 - za další 9 km: 
110*0.5*0.2*9=99,000 [A] 
- přebytečná zemina po výkopu 65 x 120 - za další 9 km: 
18*0.65*0.3*9=31,590 [B] 
- přebytečná zemina po výkopu pro chodecký stožár č. 10 - za další 9 km: 
5*(0.6^3)*9=9,720 [C] 
- přebytečná zemina po výkopu pro prefabrikáty šachet indukčních smyček - za další 9 km: 
5*(0.6^3)*9=9,720 [D] 
- přebytečná zemina po výkopu pro kabelovou komoru - za další 9 km: 
3.14*(0.8)^2*1*9=18,086 [E] 
Celkem: A+B+C+D+E=168,116 [F]</t>
  </si>
  <si>
    <t>89</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</si>
  <si>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</si>
  <si>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</si>
  <si>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</si>
  <si>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90</t>
  </si>
  <si>
    <t>460431512</t>
  </si>
  <si>
    <t>Zásyp kabelových rýh ručně se zhutněním š 65 cm hl 120 cm z horniny tř I skupiny 3</t>
  </si>
  <si>
    <t>Zásyp kabelových rýh ručně s přemístění sypaniny ze vzdálenosti do 10 m, s uložením výkopku ve vrstvách včetně zhutnění a úpravy povrchu šířky 65 cm hloubky 120 cm z horniny třídy těžitelnosti I skupiny 3</t>
  </si>
  <si>
    <t>91</t>
  </si>
  <si>
    <t>460841811</t>
  </si>
  <si>
    <t>Vyříznutí otvoru ve stěně kabelové komory z plastů HDPE kruhového nebo čtvercového profilu</t>
  </si>
  <si>
    <t>Osazení kabelové komory z plastů vyříznutí otvoru ve stěně kabelové komory HDPE</t>
  </si>
  <si>
    <t>PS 901 - v.č. 02 - Situace SSZ 1.26 
- montáž kabelové komory spojkování kabelů k indukčním smyčkám - otvory pro provlečení kabelů stěnou plastové komory: 
4=4,000 [A]</t>
  </si>
  <si>
    <t>92</t>
  </si>
  <si>
    <t>460641113</t>
  </si>
  <si>
    <t>Základové konstrukce při elektromontážích z monolitického betonu tř. C 16/20</t>
  </si>
  <si>
    <t>Základové konstrukce základ bez bednění do rostlé zeminy z monolitického betonu tř. C 16/20</t>
  </si>
  <si>
    <t>PS 901 - v.č. 02 - Situace SSZ 1.26 
PS 901 - v.č. 06 - Stožáry SSZ 1.26 - umístění návěstidel 
- betonový základ chodeckého stožáru č. 10: 
0.6^3=0,216 [A]</t>
  </si>
  <si>
    <t>93</t>
  </si>
  <si>
    <t>460641411</t>
  </si>
  <si>
    <t>Zřízení nezabudovaného bednění základových konstrukcí při elektromontážích</t>
  </si>
  <si>
    <t>Základové konstrukce bednění s případnými vzpěrami nezabudované zřízení</t>
  </si>
  <si>
    <t>PS 901 - v.č. 02 - Situace SSZ 1.26 
PS 901 - v.č. 06 - Stožáry SSZ 1.26 - umístění návěstidel 
- bednění základu chodecécoh stožáru č. 10: 
4*(0.6^2)=1,440 [A]</t>
  </si>
  <si>
    <t>94</t>
  </si>
  <si>
    <t>460641412</t>
  </si>
  <si>
    <t>Odstranění nezabudovaného bednění základových konstrukcí při elektromontážích</t>
  </si>
  <si>
    <t>Základové konstrukce bednění s případnými vzpěrami nezabudované odstranění</t>
  </si>
  <si>
    <t>95</t>
  </si>
  <si>
    <t>460661512</t>
  </si>
  <si>
    <t>Kabelové lože z písku pro kabely nn kryté plastovou fólií š lože přes 25 do 50 cm</t>
  </si>
  <si>
    <t>Kabelové lože z písku včetně podsypu, zhutnění a urovnání povrchu pro kabely nn zakryté plastovou fólií, šířky přes 25 do 50 cm</t>
  </si>
  <si>
    <t>PS 901 - v.č. 02 - Situace SSZ 1.26 
- výkop 50 x 80 ručně - odměřeno v AutoCadu: 
110=110,000 [A]</t>
  </si>
  <si>
    <t>96</t>
  </si>
  <si>
    <t>69311311</t>
  </si>
  <si>
    <t>pás varovný plný do výkopu š 330mm s potiskem</t>
  </si>
  <si>
    <t>97</t>
  </si>
  <si>
    <t>34571355</t>
  </si>
  <si>
    <t>trubka elektroinstalační ohebná dvouplášťová korugovaná (chránička) D 94/110mm, HDPE+LDPE</t>
  </si>
  <si>
    <t>PS 901 - v.č. 02 - Situace SSZ 1.26 
- chránička DN110 kabelů - odměřeno v AutoCadu: 
110=110,000 [A]</t>
  </si>
  <si>
    <t>98</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</si>
  <si>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</si>
  <si>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</si>
  <si>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</si>
  <si>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PS 901 - v.č. 02 - Situace SSZ 1.26 
- prostup DN 110 pod vozovkou - odměřeno v AutoCadu: 
5=5,000 [A]</t>
  </si>
  <si>
    <t>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</si>
  <si>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99</t>
  </si>
  <si>
    <t>28613902</t>
  </si>
  <si>
    <t>potrubí plynovodní PE 100RC SDR 17,6 PN 0,1MPa tyče 12m 110x6,3mm</t>
  </si>
  <si>
    <t>100</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</si>
  <si>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</si>
  <si>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</si>
  <si>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</si>
  <si>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PS 901 - v.č. 02 - Situace SSZ 1.26 
- prostup DN 160 pod vozovkou - odměřeno v AutoCadu: 
13=13,000 [A]</t>
  </si>
  <si>
    <t>101</t>
  </si>
  <si>
    <t>28613904</t>
  </si>
  <si>
    <t>potrubí plynovodní PE 100RC SDR 17,6 PN 0,1MPa tyče 12m 160x9,1mm</t>
  </si>
  <si>
    <t>102</t>
  </si>
  <si>
    <t>460841114</t>
  </si>
  <si>
    <t>Osazení kabelové komory z dílu HDPE plochy do 1 m2 hl přes 1,0 do 1,3 m pro běžné zatížení</t>
  </si>
  <si>
    <t>Osazení kabelové komory z plastů pro běžné zatížení komorového dílu z polyetylénu HDPE půdorysné plochy do 1,0 m2, světlé hloubky přes 1,0 do 1,3 m</t>
  </si>
  <si>
    <t>PS 901 - v.č. 02 - Situace SSZ 1.26 
- montáž kabelové komory spojkování kabelů k indukčním smyčkám: 
1=1,000 [A]</t>
  </si>
  <si>
    <t>103</t>
  </si>
  <si>
    <t>PS 901 - v.č. 02 - Situace SSZ 1.26 
PS 901 - v.č. 03 - Schematický kabelový plán SSZ 1.26 
vyříznutí otvorů v zemním boxu: 
6=6,000 [A]</t>
  </si>
  <si>
    <t>Ostatní konstrukce a práce, bourání</t>
  </si>
  <si>
    <t>919112233</t>
  </si>
  <si>
    <t>Řezání spár pro vytvoření komůrky š 20 mm hl 40 mm pro těsnící zálivku v živičném krytu</t>
  </si>
  <si>
    <t>Řezání dilatačních spár v živičném krytu vytvoření komůrky pro těsnící zálivku šířky 20 mm, hloubky 40 mm</t>
  </si>
  <si>
    <t>PS 901 - v.č. 02 - Situace SSZ 1.26 
řezání drážky hloubky 120 mm pro vodič indukční smyčky - odměřeno v AutoCadu 
(14+16+14+18+15+16+12)*3=315,000 [A]</t>
  </si>
  <si>
    <t>1. Vcenách jsou započteny i náklady na vyčištění spár po řezání.</t>
  </si>
  <si>
    <t>919121233</t>
  </si>
  <si>
    <t>Těsnění spár zálivkou za studena pro komůrky š 20 mm hl 40 mm bez těsnicího profilu</t>
  </si>
  <si>
    <t>Utěsnění dilatačních spár zálivkou za studena v cementobetonovém nebo živičném krytu včetně adhezního nátěru bez těsnicího profilu pod zálivkou, pro komůrky šířky 20 mm, hloubky 40 mm</t>
  </si>
  <si>
    <t>1. Vcenách jsou započteny i náklady na vyčištění spár před těsněním a zalitím a náklady na impregnaci, těsnění a zalití spár včetně dodání hmot.</t>
  </si>
  <si>
    <t>Objekt:</t>
  </si>
  <si>
    <t>SO 000</t>
  </si>
  <si>
    <t>Ostatní a vedlejší náklady</t>
  </si>
  <si>
    <t>O1</t>
  </si>
  <si>
    <t>Ostatní</t>
  </si>
  <si>
    <t>náklady</t>
  </si>
  <si>
    <t>Všeobecné konstrukce a práce</t>
  </si>
  <si>
    <t>02944</t>
  </si>
  <si>
    <t>OSTAT POŽADAVKY - DOKUMENTACE SKUTEČ PROVEDENÍ V DIGIT FORMĚ</t>
  </si>
  <si>
    <t>KPL</t>
  </si>
  <si>
    <t>Dokumentace skutečného provedení stavby (dále jen DSPS) - popsáno v obchodních podmínkách</t>
  </si>
  <si>
    <t>zahrnuje veškeré náklady spojené s objednatelem požadovanými pracemi</t>
  </si>
  <si>
    <t>029113</t>
  </si>
  <si>
    <t>OSTATNÍ POŽADAVKY - GEODETICKÉ ZAMĚŘENÍ - CELKY</t>
  </si>
  <si>
    <t>Geodetické zaměření stavby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</si>
  <si>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</si>
  <si>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</si>
  <si>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</si>
  <si>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</si>
  <si>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</si>
  <si>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</si>
  <si>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</si>
  <si>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</si>
  <si>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</si>
  <si>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</si>
  <si>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</si>
  <si>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</si>
  <si>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</si>
  <si>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</si>
  <si>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</si>
  <si>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</si>
  <si>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</si>
  <si>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</si>
  <si>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</si>
  <si>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</si>
  <si>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</si>
  <si>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</si>
  <si>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00009</t>
  </si>
  <si>
    <t>Hlavní prohlídka silnice prováděná při uvedení stavby do provozu  - popsáno v obchodních podmínkách a vyhlášce č. 104/1997</t>
  </si>
  <si>
    <t>00011</t>
  </si>
  <si>
    <t>Ohlašování pohybu třetích osob na staveništi - popsáno v obchodních podmínkách</t>
  </si>
  <si>
    <t>00014</t>
  </si>
  <si>
    <t>Zajištění provedení a výstupů veškerých zkoušek a revizí - popsáno v obchodních podmínkách, technických podmínkách a normách ČSN</t>
  </si>
  <si>
    <t>00015</t>
  </si>
  <si>
    <t>Bezpečnostní opatření - popsáno v projektové dokumentaci</t>
  </si>
  <si>
    <t>00017</t>
  </si>
  <si>
    <t>Havarijní plán - popsáno v projektové dokumentaci a ve vyhl. č. 24/2011 Sb.</t>
  </si>
  <si>
    <t>00018</t>
  </si>
  <si>
    <t>Návrh technologického postupu prací - popsáno v obchodních podmínkách</t>
  </si>
  <si>
    <t>107</t>
  </si>
  <si>
    <t>013274001</t>
  </si>
  <si>
    <t>Náklady na dílenskou dokumentaci</t>
  </si>
  <si>
    <t>Náklady na realizační (dílenskou) dokumentaci</t>
  </si>
  <si>
    <t>PS 901 - v.č. 01 - Technická zpráva 
- vypracování dílenské dokumentace (řadiče, stožárů SSZ)  
1=1,000 [A]</t>
  </si>
  <si>
    <t>SO 101</t>
  </si>
  <si>
    <t>Komunikační úpravy</t>
  </si>
  <si>
    <t>111251102</t>
  </si>
  <si>
    <t>Odstranění křovin a stromů průměru kmene do 100 mm i s kořeny sklonu terénu do 1:5 z celkové plochy přes 100 do 500 m2 strojně</t>
  </si>
  <si>
    <t>Odstranění křovin a stromů s odstraněním kořenů strojně průměru kmene do 100 mm v rovině nebo ve svahu sklonu terénu do 1:5, při celkové ploše přes 100 do 500 m2</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</si>
  <si>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</si>
  <si>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112101101</t>
  </si>
  <si>
    <t>Odstranění stromů listnatých průměru kmene přes 100 do 300 mm</t>
  </si>
  <si>
    <t>Odstranění stromů s odřezáním kmene a s odvětvením listnatých, průměru kmene přes 100 do 300 mm</t>
  </si>
  <si>
    <t>prům. 10 14=14,000 [A] 
prům. 15 17=17,000 [B] 
prům. 20 7=7,000 [C] 
prům. 25 8=8,000 [D] 
prům. 30 4=4,000 [E] 
Celkem: A+B+C+D+E=50,000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</si>
  <si>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</si>
  <si>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112101102</t>
  </si>
  <si>
    <t>Odstranění stromů listnatých průměru kmene přes 300 do 500 mm</t>
  </si>
  <si>
    <t>Odstranění stromů s odřezáním kmene a s odvětvením listnatých, průměru kmene přes 300 do 500 mm</t>
  </si>
  <si>
    <t>prům. 35 3=3,000 [A] 
prům. 40 1=1,000 [B] 
prům. 50 1=1,000 [C] 
Celkem: A+B+C=5,000 [D]</t>
  </si>
  <si>
    <t>112101103</t>
  </si>
  <si>
    <t>Odstranění stromů listnatých průměru kmene přes 500 do 700 mm</t>
  </si>
  <si>
    <t>Odstranění stromů s odřezáním kmene a s odvětvením listnatých, průměru kmene přes 500 do 700 mm</t>
  </si>
  <si>
    <t>prům. 60 1=1,000 [A]</t>
  </si>
  <si>
    <t>112251101</t>
  </si>
  <si>
    <t>Odstranění pařezů průměru přes 100 do 300 mm</t>
  </si>
  <si>
    <t>Odstranění pařezů strojně s jejich vykopáním nebo vytrháním průměru přes 100 do 300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</si>
  <si>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</si>
  <si>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112251102</t>
  </si>
  <si>
    <t>Odstranění pařezů průměru přes 300 do 500 mm</t>
  </si>
  <si>
    <t>Odstranění pařezů strojně s jejich vykopáním nebo vytrháním průměru přes 300 do 500 mm</t>
  </si>
  <si>
    <t>112251103</t>
  </si>
  <si>
    <t>Odstranění pařezů průměru přes 500 do 700 mm</t>
  </si>
  <si>
    <t>Odstranění pařezů strojně s jejich vykopáním nebo vytrháním průměru přes 500 do 700 mm</t>
  </si>
  <si>
    <t>113107182</t>
  </si>
  <si>
    <t>Odstranění podkladu živičného tl přes 50 do 100 mm strojně pl přes 50 do 200 m2</t>
  </si>
  <si>
    <t>Odstranění podkladů nebo krytů strojně plochy jednotlivě přes 50 m2 do 200 m2 s přemístěním hmot na skládku na vzdálenost do 20 m nebo s naložením na dopravní prostředek živičných, o tl. vrstvy přes 50 do 100 mm</t>
  </si>
  <si>
    <t>odstranění podkladních vrstev v tl. 10cm, objem. hmotnost suti 0,24 t/m2 200=200,000 [A]</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</si>
  <si>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</si>
  <si>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113107231</t>
  </si>
  <si>
    <t>Odstranění podkladu z betonu prostého tl přes 100 do 150 mm strojně pl přes 200 m2</t>
  </si>
  <si>
    <t>Odstranění podkladů nebo krytů strojně plochy jednotlivě přes 200 m2 s přemístěním hmot na skládku na vzdálenost do 20 m nebo s naložením na dopravní prostředek z betonu prostého, o tl. vrstvy přes 100 do 150 mm</t>
  </si>
  <si>
    <t>bet. tl. 150mm, objem. hmot. suti 0,325 t/m2 244=244,000 [A]</t>
  </si>
  <si>
    <t>113107241</t>
  </si>
  <si>
    <t>Odstranění podkladu živičného tl 50 mm strojně pl přes 200 m2</t>
  </si>
  <si>
    <t>Odstranění podkladů nebo krytů strojně plochy jednotlivě přes 200 m2 s přemístěním hmot na skládku na vzdálenost do 20 m nebo s naložením na dopravní prostředek živičných, o tl. vrstvy do 50 mm</t>
  </si>
  <si>
    <t>odstranění podkladních vrstev v tl. 5cm, objem. hmotnost suti 0,120 t/m2 222=222,000 [A]</t>
  </si>
  <si>
    <t>113107330</t>
  </si>
  <si>
    <t>Odstranění podkladu z betonu prostého tl do 100 mm strojně pl do 50 m2</t>
  </si>
  <si>
    <t>Odstranění podkladů nebo krytů strojně plochy jednotlivě do 50 m2 s přemístěním hmot na skládku na vzdálenost do 3 m nebo s naložením na dopravní prostředek z betonu prostého, o tl. vrstvy do 100 mm</t>
  </si>
  <si>
    <t>odstranění podkladních vrstev stmelených' 
bet. tl. 50mm, objem. hmot. suti 0,120 t/m2 42=42,000 [A] 
bet. tl. 100mm, objem. hmot. suti 0,240 t/m2 33=33,000 [B] 
Celkem: A+B=75,000 [C]</t>
  </si>
  <si>
    <t>113154223</t>
  </si>
  <si>
    <t>Frézování živičného krytu tl 50 mm pruh š přes 0,5 do 1 m pl přes 500 do 1000 m2 bez překážek v trase</t>
  </si>
  <si>
    <t>Frézování živičného podkladu nebo krytu s naložením na dopravní prostředek plochy přes 500 do 1 000 m2 bez překážek v trase pruhu šířky do 1 m, tloušťky vrstvy 50 mm 
část ponechána na mezideponii, zbytek odvoz a likvidace v režii zhotovitele</t>
  </si>
  <si>
    <t>frézování živ. krytu v tl. 5cm, část uložena na deponii pro využití do krajnic (155 m2), objem. hmot. suti 0,128 t/m2 780=780,000 [A]</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</si>
  <si>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</si>
  <si>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122251106</t>
  </si>
  <si>
    <t>Odkopávky a prokopávky nezapažené v hornině třídy těžitelnosti I skupiny 3 objem do 5000 m3 strojně</t>
  </si>
  <si>
    <t>Odkopávky a prokopávky nezapažené strojně v hornině třídy těžitelnosti I skupiny 3 přes 1 000 do 5 000 m3</t>
  </si>
  <si>
    <t>odkopávky  pro konstrukční vrstvy vozovek, vč. příplatku za lepivost 1570=1 570,000 [A]</t>
  </si>
  <si>
    <t>1. V cenách jsou započteny i náklady na přehození výkopku na vzdálenost do 3 m nebo naložení na dopravní prostředek.</t>
  </si>
  <si>
    <t>162201401</t>
  </si>
  <si>
    <t>Vodorovné přemístění větví stromů listnatých do 1 km D kmene přes 100 do 300 mm</t>
  </si>
  <si>
    <t>Vodorovné přemístění větví, kmenů nebo pařezů s naložením, složením a dopravou do 1000 m větví stromů listnatých, průměru kmene přes 100 do 300 mm</t>
  </si>
  <si>
    <t>1. Průměr kmene i pařezu se měří v místě řezu.  
2. Měrná jednotka kus je 1 strom.</t>
  </si>
  <si>
    <t>162201402</t>
  </si>
  <si>
    <t>Vodorovné přemístění větví stromů listnatých do 1 km D kmene přes 300 do 500 mm</t>
  </si>
  <si>
    <t>Vodorovné přemístění větví, kmenů nebo pařezů s naložením, složením a dopravou do 1000 m větví stromů listnatých, průměru kmene přes 300 do 500 mm</t>
  </si>
  <si>
    <t>162201403</t>
  </si>
  <si>
    <t>Vodorovné přemístění větví stromů listnatých do 1 km D kmene přes 500 do 700 mm</t>
  </si>
  <si>
    <t>Vodorovné přemístění větví, kmenů nebo pařezů s naložením, složením a dopravou do 1000 m větví stromů listnatých, průměru kmene přes 500 do 700 mm</t>
  </si>
  <si>
    <t>162201411</t>
  </si>
  <si>
    <t>Vodorovné přemístění kmenů stromů listnatých do 1 km D kmene přes 100 do 300 mm</t>
  </si>
  <si>
    <t>Vodorovné přemístění větví, kmenů nebo pařezů s naložením, složením a dopravou do 1000 m kmenů stromů listnatých, průměru přes 100 do 300 mm</t>
  </si>
  <si>
    <t>162201412</t>
  </si>
  <si>
    <t>Vodorovné přemístění kmenů stromů listnatých do 1 km D kmene přes 300 do 500 mm</t>
  </si>
  <si>
    <t>Vodorovné přemístění větví, kmenů nebo pařezů s naložením, složením a dopravou do 1000 m kmenů stromů listnatých, průměru přes 300 do 500 mm</t>
  </si>
  <si>
    <t>162201413</t>
  </si>
  <si>
    <t>Vodorovné přemístění kmenů stromů listnatých do 1 km D kmene přes 500 do 700 mm</t>
  </si>
  <si>
    <t>Vodorovné přemístění větví, kmenů nebo pařezů s naložením, složením a dopravou do 1000 m kmenů stromů listnatých, průměru přes 500 do 700 mm</t>
  </si>
  <si>
    <t>162201421</t>
  </si>
  <si>
    <t>Vodorovné přemístění pařezů do 1 km D přes 100 do 300 mm</t>
  </si>
  <si>
    <t>Vodorovné přemístění větví, kmenů nebo pařezů s naložením, složením a dopravou do 1000 m pařezů kmenů, průměru přes 100 do 300 mm</t>
  </si>
  <si>
    <t>162201422</t>
  </si>
  <si>
    <t>Vodorovné přemístění pařezů do 1 km D přes 300 do 500 mm</t>
  </si>
  <si>
    <t>Vodorovné přemístění větví, kmenů nebo pařezů s naložením, složením a dopravou do 1000 m pařezů kmenů, průměru přes 300 do 500 mm</t>
  </si>
  <si>
    <t>162201423</t>
  </si>
  <si>
    <t>Vodorovné přemístění pařezů do 1 km D přes 500 do 700 mm</t>
  </si>
  <si>
    <t>Vodorovné přemístění větví, kmenů nebo pařezů s naložením, složením a dopravou do 1000 m pařezů kmenů, průměru přes 500 do 700 mm</t>
  </si>
  <si>
    <t>162301501</t>
  </si>
  <si>
    <t>Vodorovné přemístění křovin do 5 km D kmene do 100 mm</t>
  </si>
  <si>
    <t>Vodorovné přemístění smýcených křovin do průměru kmene 100 mm na vzdálenost do 5 000 m</t>
  </si>
  <si>
    <t>1. Ceny nelze použít pro přemístění křovin do 50 m; toto přemístění je započteno vcenách souborů cen Odstranění křovin a stromů části A 01.  
2. V cenách jsou započteny i náklady na složení křovin z dopravního prostředku do hromad na stanoveném místě.</t>
  </si>
  <si>
    <t>162301931</t>
  </si>
  <si>
    <t>Příplatek k vodorovnému přemístění větví stromů listnatých D kmene přes 100 do 300 mm ZKD 1 km</t>
  </si>
  <si>
    <t>Vodorovné přemístění větví, kmenů nebo pařezů s naložením, složením a dopravou Příplatek k cenám za každých dalších i započatých 1000 m přes 1000 m větví stromů listnatých, průměru kmene přes 100 do 300 mm</t>
  </si>
  <si>
    <t>příplatek za odvoz na skládku do 25 km'  
prům. 10 14*24=336,000 [A] 
prům. 15 17*24=408,000 [B] 
prům. 20 7*24=168,000 [C] 
prům. 25 8*24=192,000 [D] 
prům. 30 4*24=96,000 [E] 
Celkem: A+B+C+D+E=1 200,000 [F]</t>
  </si>
  <si>
    <t>162301932</t>
  </si>
  <si>
    <t>Příplatek k vodorovnému přemístění větví stromů listnatých D kmene přes 300 do 500 mm ZKD 1 km</t>
  </si>
  <si>
    <t>Vodorovné přemístění větví, kmenů nebo pařezů s naložením, složením a dopravou Příplatek k cenám za každých dalších i započatých 1000 m přes 1000 m větví stromů listnatých, průměru kmene přes 300 do 500 mm</t>
  </si>
  <si>
    <t>příplatek za odvoz na skládku do 25 km'  
prům. 35 3*24=72,000 [A] 
prům. 40 1*24=24,000 [B] 
prům. 50 1*24=24,000 [C] 
Celkem: A+B+C=120,000 [D]</t>
  </si>
  <si>
    <t>162301933</t>
  </si>
  <si>
    <t>Příplatek k vodorovnému přemístění větví stromů listnatých D kmene přes 500 do 700 mm ZKD 1 km</t>
  </si>
  <si>
    <t>Vodorovné přemístění větví, kmenů nebo pařezů s naložením, složením a dopravou Příplatek k cenám za každých dalších i započatých 1000 m přes 1000 m větví stromů listnatých, průměru kmene přes 500 do 700 mm</t>
  </si>
  <si>
    <t>příplatek za odvoz na skládku do 25 km'  
prům. 60 1*24=24,000 [A]</t>
  </si>
  <si>
    <t>162301981</t>
  </si>
  <si>
    <t>Příplatek k vodorovnému přemístění křovin D kmene do 100 mm ZKD 1 km</t>
  </si>
  <si>
    <t>Vodorovné přemístění smýcených křovin Příplatek k ceně za každých dalších i započatých 1 000 m</t>
  </si>
  <si>
    <t>příplatek za odvoz na skládku do 25 km 256*20=5 120,000 [A]</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</si>
  <si>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</si>
  <si>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</si>
  <si>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</si>
  <si>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přebytečného materiálu na skládku 1570=1 570,000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</si>
  <si>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</si>
  <si>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</si>
  <si>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</si>
  <si>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</si>
  <si>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příplatek za odvoz na skládku do 25 km 1570*15=23 550,000 [A]</t>
  </si>
  <si>
    <t>171151103</t>
  </si>
  <si>
    <t>Uložení sypaniny z hornin soudržných do násypů zhutněných strojně</t>
  </si>
  <si>
    <t>Uložení sypanin do násypů strojně s rozprostřením sypaniny ve vrstvách a s hrubým urovnáním zhutněných z hornin soudržných jakékoliv třídy těžitelnosti</t>
  </si>
  <si>
    <t>násypy z nakupovaných materiálů 180=180,000 [A]</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</si>
  <si>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</si>
  <si>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58344229</t>
  </si>
  <si>
    <t>štěrkodrť frakce 0/125</t>
  </si>
  <si>
    <t>poplatek za uložení zeminy na skládce 1570=1 570,000 [A] 
A * 2,0 Koeficient množství=3 140,000 [B]</t>
  </si>
  <si>
    <t>uložení přebytečné zeminy na skládky 1570=1 570,000 [A] 
Celkem: A=1 570,000 [B]</t>
  </si>
  <si>
    <t>181351103</t>
  </si>
  <si>
    <t>Rozprostření ornice tl vrstvy do 200 mm pl přes 100 do 500 m2 v rovině nebo ve svahu do 1:5 strojně</t>
  </si>
  <si>
    <t>Rozprostření a urovnání ornice v rovině nebo ve svahu sklonu do 1:5 strojně při souvislé ploše přes 100 do 500 m2, tl. vrstvy do 200 mm</t>
  </si>
  <si>
    <t>úprava dělícího ostrůvku a krajnic 460=460,000 [A]</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</si>
  <si>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</si>
  <si>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10364101</t>
  </si>
  <si>
    <t>zemina pro terénní úpravy - ornice</t>
  </si>
  <si>
    <t>460*0.1*1.7=78,200 [A]</t>
  </si>
  <si>
    <t>181411131</t>
  </si>
  <si>
    <t>Založení parkového trávníku výsevem pl do 1000 m2 v rovině a ve svahu do 1:5</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</si>
  <si>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</si>
  <si>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</si>
  <si>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</si>
  <si>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</si>
  <si>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181951111</t>
  </si>
  <si>
    <t>Úprava pláně v hornině třídy těžitelnosti I skupiny 1 až 3 bez zhutnění strojně</t>
  </si>
  <si>
    <t>Úprava pláně vyrovnáním výškových rozdílů strojně v hornině třídy těžitelnosti I, skupiny 1 až 3 bez zhutnění</t>
  </si>
  <si>
    <t>úprava podloží pro rozprostření ornice 460=460,000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</si>
  <si>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</si>
  <si>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181951112</t>
  </si>
  <si>
    <t>Úprava pláně v hornině třídy těžitelnosti I skupiny 1 až 3 se zhutněním strojně</t>
  </si>
  <si>
    <t>Úprava pláně vyrovnáním výškových rozdílů strojně v hornině třídy těžitelnosti I, skupiny 1 až 3 se zhutněním</t>
  </si>
  <si>
    <t>hutnění podloží na předepsanou únosnost'  
1130=1 130,000 [A]</t>
  </si>
  <si>
    <t>182251101</t>
  </si>
  <si>
    <t>Svahování násypů strojně</t>
  </si>
  <si>
    <t>Svahování trvalých svahů do projektovaných profilů strojně s potřebným přemístěním výkopku při svahování násypů v jakékoliv hornině</t>
  </si>
  <si>
    <t>1. Ceny jsou určeny pro svahování všech nově zřizovaných ploch výkopů nebo násypů ve sklonu přes 1:5.  
2. Úprava ploch vodorovných nebo ve sklonu do 1 : 5 se oceňuje cenami souboru cen 181 Úprava pláně vyrovnáním výškových rozdílů strojně.</t>
  </si>
  <si>
    <t>182351133</t>
  </si>
  <si>
    <t>Rozprostření ornice pl přes 500 m2 ve svahu nad 1:5 tl vrstvy do 200 mm strojně</t>
  </si>
  <si>
    <t>Rozprostření a urovnání ornice ve svahu sklonu přes 1:5 strojně při souvislé ploše přes 500 m2, tl. vrstvy do 200 mm</t>
  </si>
  <si>
    <t>ohumusování upravených svahů tl. 10cm 745=745,000 [A]</t>
  </si>
  <si>
    <t>745*0.1*1.7=126,650 [A]</t>
  </si>
  <si>
    <t>185804312</t>
  </si>
  <si>
    <t>Zalití rostlin vodou plocha přes 20 m2</t>
  </si>
  <si>
    <t>Zalití rostlin vodou plochy záhonů jednotlivě přes 20 m2</t>
  </si>
  <si>
    <t>zalití ohumusovaných ploch, spotřeba 20 l/m2, 3x po dobu výstavby (460+745)*0.020*3=72,300 [A]</t>
  </si>
  <si>
    <t>185851121</t>
  </si>
  <si>
    <t>Dovoz vody pro zálivku rostlin za vzdálenost do 1000 m</t>
  </si>
  <si>
    <t>Dovoz vody pro zálivku rostlin na vzdálenost do 1000 m</t>
  </si>
  <si>
    <t>1. Ceny lze použít pouze tehdy, když není voda dostupná z vodovodního řádu.  
2. V cenách jsou započteny i náklady na čerpání vody do cisterny.  
3. V cenách nejsou započteny náklady na dodání vody. Tyto náklady se oceňují individuálně.</t>
  </si>
  <si>
    <t>185851129</t>
  </si>
  <si>
    <t>Příplatek k dovozu vody pro zálivku rostlin do 1000 m ZKD 1000 m</t>
  </si>
  <si>
    <t>Dovoz vody pro zálivku rostlin Příplatek k ceně za každých dalších i započatých 1000 m</t>
  </si>
  <si>
    <t>72.3*4=289,200 [A]</t>
  </si>
  <si>
    <t>460751111</t>
  </si>
  <si>
    <t>Osazení kabelových kanálů do rýhy z prefabrikovaných betonových žlabů vnější šířky do 20 cm</t>
  </si>
  <si>
    <t>Osazení kabelových kanálů včetně utěsnění, vyspárování a zakrytí víkem z prefabrikovaných betonových žlabů do rýhy, bez výkopových prací vnější šířky do 20 cm</t>
  </si>
  <si>
    <t>59213011</t>
  </si>
  <si>
    <t>žlab kabelový betonový k ochraně zemního drátovodného vedení 100x23x19cm</t>
  </si>
  <si>
    <t>59213345</t>
  </si>
  <si>
    <t>poklop kabelového žlabu betonový 500x230x40mm</t>
  </si>
  <si>
    <t>Komunikace pozemní</t>
  </si>
  <si>
    <t>564871112</t>
  </si>
  <si>
    <t>Podklad ze štěrkodrtě ŠD plochy přes 100 m2 tl. 260 mm</t>
  </si>
  <si>
    <t>Podklad ze štěrkodrti ŠD s rozprostřením a zhutněním plochy přes 100 m2, po zhutnění tl. 260 mm</t>
  </si>
  <si>
    <t>vrstva ŠDa prům. tl. 257, vč. vytažení pod obruby a vyrovnání rozdílu pláně 1130=1 130,000 [A]</t>
  </si>
  <si>
    <t>565176101</t>
  </si>
  <si>
    <t>Asfaltový beton vrstva podkladní ACP 22 (obalované kamenivo OKH) tl 100 mm š do 1,5 m</t>
  </si>
  <si>
    <t>Asfaltový beton vrstva podkladní ACP 22+ (obalované kamenivo hrubozrnné - OKH) s rozprostřením a zhutněním v pruhu šířky do 1,5 m, po zhutnění tl. 100 mm</t>
  </si>
  <si>
    <t>viz příloha vzorové příčné řezy 1143=1 143,000 [A]</t>
  </si>
  <si>
    <t>1. Cenami 565 1.-610 lze oceňovat např. chodníky, úzké cesty a vjezdy v pruhu šířky do 1,5 m jakékoliv délky a jednotlivé plochy velikosti do 10 m2.  
2. ČSN EN 13108-1 připouští pro ACP 22 pouze tl. 60 až 100 mm.</t>
  </si>
  <si>
    <t>567132115</t>
  </si>
  <si>
    <t>Podklad ze směsi stmelené cementem SC C 8/10 (KSC I) tl 200 mm</t>
  </si>
  <si>
    <t>Podklad ze směsi stmelené cementem SC bez dilatačních spár, s rozprostřením a zhutněním SC C 8/10 (KSC I), po zhutnění tl. 200 mm</t>
  </si>
  <si>
    <t>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t>
  </si>
  <si>
    <t>569931132</t>
  </si>
  <si>
    <t>Zpevnění krajnic asfaltovým recyklátem tl 100 mm</t>
  </si>
  <si>
    <t>Zpevnění krajnic nebo komunikací pro pěší s rozprostřením a zhutněním, po zhutnění asfaltovým recyklátem tl. 100 mm</t>
  </si>
  <si>
    <t>zpevnění krjanic asf. recyklátem získaným v rámci stavby 155=155,000 [A]</t>
  </si>
  <si>
    <t>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t>
  </si>
  <si>
    <t>573111112</t>
  </si>
  <si>
    <t>Postřik živičný infiltrační s posypem z asfaltu množství 1 kg/m2</t>
  </si>
  <si>
    <t>Postřik infiltrační PI z asfaltu silničního s posypem kamenivem, v množství 1,00 kg/m2</t>
  </si>
  <si>
    <t>infiltrační postřik 1,0 kg/m2  1156=1 156,000 [A]</t>
  </si>
  <si>
    <t>573231107</t>
  </si>
  <si>
    <t>Postřik živičný spojovací ze silniční emulze v množství 0,40 kg/m2</t>
  </si>
  <si>
    <t>Postřik spojovací PS bez posypu kamenivem ze silniční emulze, v množství 0,40 kg/m2</t>
  </si>
  <si>
    <t>1332+1164=2 496,000 [A]</t>
  </si>
  <si>
    <t>576143211</t>
  </si>
  <si>
    <t>Asfaltový koberec mastixový SMA 11 (AKMS) tl 50 mm š do 3 m</t>
  </si>
  <si>
    <t>Asfaltový koberec mastixový SMA 11+ (AKMS) s rozprostřením a se zhutněním v pruhu šířky do 3 m, po zhutnění tl. 50 mm</t>
  </si>
  <si>
    <t>viz příloha vzorové příčné řezy 1325=1 325,000 [A]</t>
  </si>
  <si>
    <t>577145112</t>
  </si>
  <si>
    <t>Asfaltový beton vrstva ložní ACL 16 (ABH) tl 50 mm š do 3 m z nemodifikovaného asfaltu</t>
  </si>
  <si>
    <t>Asfaltový beton vrstva ložní ACL 16+ (ABH) s rozprostřením a zhutněním z nemodifikovaného asfaltu v pruhu šířky do 3 m, po zhutnění tl. 50 mm</t>
  </si>
  <si>
    <t>viz příloha vzorové příčné řezy 1157=1 157,000 [A]</t>
  </si>
  <si>
    <t>1. Cenami 577 1.-50 lze oceňovat např. chodníky, úzké cesty a vjezdy v pruhu šířky do 1,5 m jakékoliv délky a jednotlivé plochy velikosti do 10 m2.  
2. ČSN EN 13108-1 připouští pro ACL 16 pouze tl. 50 až 70 mm.</t>
  </si>
  <si>
    <t>911331131</t>
  </si>
  <si>
    <t>Svodidlo ocelové jednostranné zádržnosti H1 se zaberaněním sloupků ve vzdálenosti do 2 m</t>
  </si>
  <si>
    <t>Silniční svodidlo ocelové se zaberaněním sloupků jednostranné úroveň zádržnosti H1 vzdálenosti sloupků do 2 m</t>
  </si>
  <si>
    <t>ocel. svodidlo úroveň zadržení H1, vč. sloupků a náběhových úseků 3x8m  200=200,000 [A]</t>
  </si>
  <si>
    <t>1. V cenách: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  
b) dilatace svodnice je započtena dilatační svodnice včetně izolační podložky a spojovacího materiálu.  
2. V cenách nejsou započteny náklady na:  
a) případnou povrchovou úpravu svodidel (nátěry apod.), které se oceňují samostatně,  
b) krácení a úpravu pásnic a sloupků, toto se oceňuje individuálně.  
3. V případě, že se provádí krácení svodnic nebo sloupků, se krácená část neodečítá.</t>
  </si>
  <si>
    <t>912211111</t>
  </si>
  <si>
    <t>Montáž směrového sloupku silničního plastového prosté uložení bez betonového základu</t>
  </si>
  <si>
    <t>Montáž směrového sloupku plastového s odrazkou prostým uložením bez betonového základu silničního</t>
  </si>
  <si>
    <t>1. Vcenách jsou započteny i náklady:  
a) u cen 912 21-1111 a -1112 na vykopání jamek pro sloupky sodhozením výkopku na hromadu nebo naložením na dopravní prostředek,  
b) u ceny 912 21-1121 na spojovací materiál,  
c) u ceny 912 21-1131 na vyvrtání otvoru a lepidlo.  
2. V cenách nejsou započteny náklady:  
a) na dodání sloupku, tyto se oceňují ve specifikaci,  
b) u ceny 912 21-1131 i na spojovací materiál, který je součástí dodávky sloupku,  
c) odklizení výkopku, tyto se oceňují cenami části A 01 katalogu 800-1 Zemní práce.</t>
  </si>
  <si>
    <t>40445158</t>
  </si>
  <si>
    <t>sloupek směrový silniční plastový 1,2m</t>
  </si>
  <si>
    <t>912211121</t>
  </si>
  <si>
    <t>Montáž směrového sloupku z plastických hmot na svodidlo</t>
  </si>
  <si>
    <t>Montáž směrového sloupku plastového s odrazkou přišroubováním na svodidlo</t>
  </si>
  <si>
    <t>40445153</t>
  </si>
  <si>
    <t>sloupek svodidlový plastový</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</si>
  <si>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</si>
  <si>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</si>
  <si>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</si>
  <si>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osazení obrub do bet. lože z C12/15' 
silniční 15/25  4=4,000 [A] 
silniční 15/30, vč. prořezu v obloukových částech 78=78,000 [B] 
Celkem: A+B=82,000 [C]</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</si>
  <si>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</si>
  <si>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</si>
  <si>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</si>
  <si>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4*1.03=4,120 [A]</t>
  </si>
  <si>
    <t>59217034</t>
  </si>
  <si>
    <t>obrubník betonový silniční 1000x150x300mm</t>
  </si>
  <si>
    <t>78*1.03=80,340 [A]</t>
  </si>
  <si>
    <t>919111112</t>
  </si>
  <si>
    <t>Řezání dilatačních spár š 4 mm hl přes 60 do 80 mm příčných nebo podélných v čerstvém CB krytu</t>
  </si>
  <si>
    <t>Řezání dilatačních spár v čerstvém cementobetonovém krytu příčných nebo podélných, šířky 4 mm, hloubky přes 60 do 80 mm</t>
  </si>
  <si>
    <t>řezání spar v podkladní vrstvě SC C8/10 po 3m 86*4.3=369,800 [A]</t>
  </si>
  <si>
    <t>919112111</t>
  </si>
  <si>
    <t>Řezání dilatačních spár š 4 mm hl do 60 mm příčných nebo podélných v živičném krytu</t>
  </si>
  <si>
    <t>Řezání dilatačních spár v živičném krytu příčných nebo podélných, šířky 4 mm, hloubky do 60 mm</t>
  </si>
  <si>
    <t>zaříznutí spáry ve stáv. živičné vozovce hl. 50mm 231=231,000 [A]</t>
  </si>
  <si>
    <t>919112114</t>
  </si>
  <si>
    <t>Řezání dilatačních spár š 4 mm hl přes 90 do 100 mm příčných nebo podélných v živičném krytu</t>
  </si>
  <si>
    <t>Řezání dilatačních spár v živičném krytu příčných nebo podélných, šířky 4 mm, hloubky přes 90 do 100 mm</t>
  </si>
  <si>
    <t>zaříznutí spáry ve stáv. živičné vozovce hl. 100mm 66=66,000 [A]</t>
  </si>
  <si>
    <t>919122132</t>
  </si>
  <si>
    <t>Těsnění spár zálivkou za tepla pro komůrky š 20 mm hl 40 mm s těsnicím profilem</t>
  </si>
  <si>
    <t>Utěsnění dilatačních spár zálivkou za tepla v cementobetonovém nebo živičném krytu včetně adhezního nátěru s těsnicím profilem pod zálivkou, pro komůrky šířky 20 mm, hloubky 40 mm</t>
  </si>
  <si>
    <t>231+66=297,000 [A]</t>
  </si>
  <si>
    <t>919726122</t>
  </si>
  <si>
    <t>Geotextilie pro ochranu, separaci a filtraci netkaná měrná hm přes 200 do 300 g/m2</t>
  </si>
  <si>
    <t>Geotextilie netkaná pro ochranu, separaci nebo filtraci měrná hmotnost přes 200 do 300 g/m2</t>
  </si>
  <si>
    <t>separační geotextílie na zemní pláň 1300=1 300,000 [A]</t>
  </si>
  <si>
    <t>1. V cenách jsou započteny i náklady na položení a dodání geotextilie včetně přesahů.</t>
  </si>
  <si>
    <t>919726123</t>
  </si>
  <si>
    <t>Geotextilie pro ochranu, separaci a filtraci netkaná měrná hm přes 300 do 500 g/m2</t>
  </si>
  <si>
    <t>Geotextilie netkaná pro ochranu, separaci nebo filtraci měrná hmotnost přes 300 do 500 g/m2</t>
  </si>
  <si>
    <t>geotextilie protierozní jutová 500 g/m2, ve svahu 190=190,000 [A]</t>
  </si>
  <si>
    <t>966005311</t>
  </si>
  <si>
    <t>Rozebrání a odstranění silničního svodidla s jednou pásnicí</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</si>
  <si>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 
odvoz a likvidace v režii zhotovitele</t>
  </si>
  <si>
    <t>odstranění ocel. svodidla, vč. sloupků, objem. hmot. suti 0,042 t/m 176=176,000 [A]</t>
  </si>
  <si>
    <t>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t>
  </si>
  <si>
    <t>966008211</t>
  </si>
  <si>
    <t>Bourání odvodňovacího žlabu z betonových příkopových tvárnic š do 500 mm</t>
  </si>
  <si>
    <t>Bourání odvodňovacího žlabu s odklizením a uložením vybouraného materiálu na skládku na vzdálenost do 10 m nebo s naložením na dopravní prostředek z betonových příkopových tvárnic nebo desek šířky do 500 mm</t>
  </si>
  <si>
    <t>odstranění žlabu z bet. tvárnice, objem. hmot. suti 0,250 t/m 60=60,000 [A]</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</si>
  <si>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</si>
  <si>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997</t>
  </si>
  <si>
    <t>Přesun sutě</t>
  </si>
  <si>
    <t>997013811</t>
  </si>
  <si>
    <t>Poplatek za uložení na skládce (skládkovné) stavebního odpadu dřevěného kód odpadu 17 02 01</t>
  </si>
  <si>
    <t>Poplatek za uložení stavebního odpadu na skládce (skládkovné) dřevěného zatříděného do Katalogu odpadů pod kódem 17 02 01</t>
  </si>
  <si>
    <t>prům. 10 14*0.1=1,400 [A] 
prům. 15 17*0.03=0,510 [B] 
prům. 20 7*0.07=0,490 [C] 
prům. 25 8*0.14=1,120 [D] 
prům. 30 4*0.23=0,920 [E] 
prům. 35 3*0.37=1,110 [F] 
prům. 40 1*0.54=0,540 [G] 
prům. 50 1*0.96=0,960 [H] 
prům. 60 1*1.55=1,550 [I] 
křoviny 0.5=0,500 [J] 
Celkem: A+B+C+D+E+F+G+H+I+J=9,100 [K]</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</si>
  <si>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</si>
  <si>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997221551</t>
  </si>
  <si>
    <t>Vodorovná doprava suti ze sypkých materiálů do 1 km</t>
  </si>
  <si>
    <t>Vodorovná doprava suti bez naložení, ale se složením a s hrubým urovnáním ze sypkých materiálů, na vzdálenost do 1 km</t>
  </si>
  <si>
    <t>přesun recyklátu do krajnic v rámci stavby 155*0.128=19,840 [A] 
odstranění podkladních vrstev v tl. 10cm, objem. hmotnost suti 0,24 t/m2 200*0.24=48,000 [C] 
bet. tl. 150mm, objem. hmot. suti 0,325 t/m2 244*0.325=79,300 [D] 
odstranění podkladních vrstev v tl. 5cm, objem. hmotnost suti 0,120 t/m2 222*0,120=26,640 [E] 
bet. tl. 50mm, objem. hmot. suti 0,120 t/m2 42*0.120=5,040 [F] 
bet. tl. 100mm, objem. hmot. suti 0,240 t/m2 33*0.240=7,920 [G] 
odstranění žlabu z bet. tvárnice, objem. hmot. suti 0,250 t/m 60*0.250=15,000 [H] 
Celkem: A+C+D+E+F+G+H=201,740 [I]</t>
  </si>
  <si>
    <t>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vkaždém úseku samostatně.  
3. Ceny 997 22-155 jsou určeny pro sypký materiál, např. kamenivo a hmoty kamenitého charakteru stmelené vápnem, cementem nebo živicí.  
4. Ceny 997 22-156 jsou určeny pro drobný kusový materiál (dlažební kostky, lomový kámen).</t>
  </si>
  <si>
    <t>997221559</t>
  </si>
  <si>
    <t>Příplatek ZKD 1 km u vodorovné dopravy suti ze sypkých materiálů</t>
  </si>
  <si>
    <t>Vodorovná doprava suti bez naložení, ale se složením a s hrubým urovnáním Příplatek k ceně za každý další i započatý 1 km přes 1 km</t>
  </si>
  <si>
    <t>příplatek za odvoz na skládku do 25 km'  
'odstranění podkladních vrstev v tl. 10cm, objem. hmotnost suti 0,24 t/m2' 200*0,24*24=1 152,000 [G] 
bet. tl. 150mm, objem. hmot. suti 0,325 t/m2 244*0.325*24=1 903,200 [B] 
odstranění podkladních vrstev v tl. 5cm, objem. hmotnost suti 0,12 t/m2 222*0.12*24=639,360 [C] 
bet. tl. 50mm, objem. hmot. suti 0,120 t/m2 42*0.120*24=120,960 [D] 
bet. tl. 100mm, objem. hmot. suti 0,240 t/m2 33*0.240*24=190,080 [E] 
odstranění žlabu z bet. tvárnice, objem. hmot. suti 0,250 t/m 60*0.25*24=360,000 [F] 
Celkem: G+B+C+D+E+F=4 365,600 [H]</t>
  </si>
  <si>
    <t>997221611</t>
  </si>
  <si>
    <t>Nakládání suti na dopravní prostředky pro vodorovnou dopravu</t>
  </si>
  <si>
    <t>Nakládání na dopravní prostředky pro vodorovnou dopravu suti</t>
  </si>
  <si>
    <t>naložen frézátu na deponii 155*0.128=19,840 [A]</t>
  </si>
  <si>
    <t>1. Ceny lze použít i pro překládání při lomené dopravě.  
2. Ceny nelze použít při dopravě po železnici, po vodě nebo neobvyklými dopravními prostředky.</t>
  </si>
  <si>
    <t>997221645</t>
  </si>
  <si>
    <t>Poplatek za uložení na skládce (skládkovné) odpadu asfaltového bez dehtu kód odpadu 17 03 02</t>
  </si>
  <si>
    <t>Poplatek za uložení stavebního odpadu na skládce (skládkovné) asfaltového bez obsahu dehtu zatříděného do Katalogu odpadů pod kódem 17 03 02</t>
  </si>
  <si>
    <t>odstranění podkladních vrstev v tl. 10cm, objem. hmotnost suti 0,24 t/m2 200*0.24=48,000 [B] 
odstranění podkladních vrstev v tl. 5cm, objem. hmotnost suti 0,120 t/m2 222*0.120=26,640 [C] 
Celkem: B+C=74,640 [D]</t>
  </si>
  <si>
    <t>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</si>
  <si>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997221861</t>
  </si>
  <si>
    <t>Poplatek za uložení stavebního odpadu na recyklační skládce (skládkovné) z prostého betonu pod kódem 17 01 01</t>
  </si>
  <si>
    <t>Poplatek za uložení stavebního odpadu na recyklační skládce (skládkovné) z prostého betonu zatříděného do Katalogu odpadů pod kódem 17 01 01</t>
  </si>
  <si>
    <t>bet. tl. 150mm, objem. hmot. suti 0,325 t/m2 244*0.325=79,300 [A] 
bet. tl. 50mm, objem. hmot. suti 0,120 t/m2 42*0.120=5,040 [B] 
bet. tl. 100mm, objem. hmot. suti 0,240 t/m2 33*0.240=7,920 [C] 
odstranění žlabu z bet. tvárnice, objem. hmot. suti 0,250 t/m 60*0.250=15,000 [D] 
Celkem: A+B+C+D=107,260 [E]</t>
  </si>
  <si>
    <t>998</t>
  </si>
  <si>
    <t>Přesun hmot</t>
  </si>
  <si>
    <t>998225111</t>
  </si>
  <si>
    <t>Přesun hmot pro pozemní komunikace s krytem z kamene, monolitickým betonovým nebo živičným</t>
  </si>
  <si>
    <t>Přesun hmot pro komunikace s krytem z kameniva, monolitickým betonovým nebo živičným dopravní vzdálenost do 200 m jakékoliv délky objektu</t>
  </si>
  <si>
    <t>1. Ceny lze použít i pro plochy letišť skrytem monolitickým betonovým nebo živičným.</t>
  </si>
  <si>
    <t>SO 102</t>
  </si>
  <si>
    <t>Dopravní značení</t>
  </si>
  <si>
    <t>914111111</t>
  </si>
  <si>
    <t>Montáž svislé dopravní značky do velikosti 1 m2 objímkami na sloupek nebo konzolu</t>
  </si>
  <si>
    <t>Montáž svislé dopravní značky základní velikosti do 1 m2 objímkami na sloupky nebo konzoly</t>
  </si>
  <si>
    <t>nové značky' 
B20a  3=3,000 [A] 
B20b 2=2,000 [B] 
IP19 1=1,000 [C] 
'využití původních značek' 
A14 1=1,000 [D] 
A22 1=1,000 [E] 
E13 1=1,000 [F] 
Celkem: A+B+C+D+E+F=9,000 [G]</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</si>
  <si>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</si>
  <si>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40445620</t>
  </si>
  <si>
    <t>zákazové, příkazové dopravní značky B1-B34, C1-15 700mm</t>
  </si>
  <si>
    <t>B20a 3=3,000 [A] 
B20b 2=2,000 [B] 
Celkem: A+B=5,000 [C]</t>
  </si>
  <si>
    <t>40445627</t>
  </si>
  <si>
    <t>informativní značky provozní IP14-IP29, IP31 1000x1500mm</t>
  </si>
  <si>
    <t>IP19 1=1,000 [A]</t>
  </si>
  <si>
    <t>914111112</t>
  </si>
  <si>
    <t>Montáž svislé dopravní značky do velikosti 1 m2 páskováním na sloup</t>
  </si>
  <si>
    <t>Montáž svislé dopravní značky základní velikosti do 1 m2 páskováním na sloupy</t>
  </si>
  <si>
    <t>značka na sloup SSZ 1=1,000 [A]</t>
  </si>
  <si>
    <t>40445609</t>
  </si>
  <si>
    <t>značky upravující přednost P1, P4 900mm</t>
  </si>
  <si>
    <t>914511112</t>
  </si>
  <si>
    <t>Montáž sloupku dopravních značek délky do 3,5 m s betonovým základem a patkou D 60 mm</t>
  </si>
  <si>
    <t>Montáž sloupku dopravních značek délky do 3,5 m do hliníkové patky pro sloupek D 60 mm</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</si>
  <si>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</si>
  <si>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</si>
  <si>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</si>
  <si>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40445240</t>
  </si>
  <si>
    <t>patka pro sloupek Al D 60mm</t>
  </si>
  <si>
    <t>40445256</t>
  </si>
  <si>
    <t>svorka upínací na sloupek dopravní značky D 60mm</t>
  </si>
  <si>
    <t>40445253</t>
  </si>
  <si>
    <t>víčko plastové na sloupek D 60mm</t>
  </si>
  <si>
    <t>915121112</t>
  </si>
  <si>
    <t>Vodorovné dopravní značení vodící čáry souvislé š 250 mm retroreflexní bílá barva</t>
  </si>
  <si>
    <t>Vodorovné dopravní značení stříkané barvou vodící čára bílá šířky 250 mm souvislá retroreflexní</t>
  </si>
  <si>
    <t>V4 490=490,000 [A]</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</si>
  <si>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</si>
  <si>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915121122</t>
  </si>
  <si>
    <t>Vodorovné dopravní značení vodící čáry přerušované š 250 mm retroreflexní bílá barva</t>
  </si>
  <si>
    <t>Vodorovné dopravní značení stříkané barvou vodící čára bílá šířky 250 mm přerušovaná retroreflexní</t>
  </si>
  <si>
    <t>V2b, kadence 1,5/1,5 174=174,000 [A]</t>
  </si>
  <si>
    <t>915131112</t>
  </si>
  <si>
    <t>Vodorovné dopravní značení přechody pro chodce, šipky, symboly retroreflexní bílá barva</t>
  </si>
  <si>
    <t>Vodorovné dopravní značení stříkané barvou přechody pro chodce, šipky, symboly bílé retroreflexní</t>
  </si>
  <si>
    <t>šipky V9a'  
přímá 3*1.10=3,300 [A] 
pravá 6*1.20=7,200 [B] 
přímolevá 2*1.50=3,000 [C] 
šikmé rovnoběžné čáry š.50cm - V13 52*0.50=26,000 [D] 
Celkem: A+B+C+D=39,500 [E]</t>
  </si>
  <si>
    <t>915221112</t>
  </si>
  <si>
    <t>Vodorovné dopravní značení vodící čáry souvislé š 250 mm retroreflexní bílý plast</t>
  </si>
  <si>
    <t>Vodorovné dopravní značení stříkaným plastem vodící čára bílá šířky 250 mm souvislá retroreflexní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</si>
  <si>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</si>
  <si>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915221122</t>
  </si>
  <si>
    <t>Vodorovné dopravní značení vodící čáry přerušované š 250 mm retroreflexní bílý plast</t>
  </si>
  <si>
    <t>Vodorovné dopravní značení stříkaným plastem vodící čára bílá šířky 250 mm přerušovaná retroreflexní</t>
  </si>
  <si>
    <t>915231112</t>
  </si>
  <si>
    <t>Vodorovné dopravní značení přechody pro chodce, šipky, symboly retroreflexní bílý plast</t>
  </si>
  <si>
    <t>Vodorovné dopravní značení stříkaným plastem přechody pro chodce, šipky, symboly nápisy bílé retroreflexní</t>
  </si>
  <si>
    <t>915611111</t>
  </si>
  <si>
    <t>Předznačení vodorovného liniového značení</t>
  </si>
  <si>
    <t>Předznačení pro vodorovné značení stříkané barvou nebo prováděné z nátěrových hmot liniové dělicí čáry, vodicí proužky</t>
  </si>
  <si>
    <t>V4 490=490,000 [A] 
V2b, kadence 1,5/1,5 174=174,000 [B] 
Celkem: A+B=664,000 [C]</t>
  </si>
  <si>
    <t>1. Množství měrných jednotek se určuje:  
a) pro cenu -1111 v m délky dělicí čáry nebo vodícího proužku (včetně mezer),  
b) pro cenu -1112 v m2 natírané nebo stříkané plochy.</t>
  </si>
  <si>
    <t>915621111</t>
  </si>
  <si>
    <t>Předznačení vodorovného plošného značení</t>
  </si>
  <si>
    <t>Předznačení pro vodorovné značení stříkané barvou nebo prováděné z nátěrových hmot plošné šipky, symboly, nápisy</t>
  </si>
  <si>
    <t>966006132</t>
  </si>
  <si>
    <t>Odstranění značek dopravních nebo orientačních se sloupky s betonovými patkami</t>
  </si>
  <si>
    <t>Odstranění dopravních nebo orientačních značek se sloupkem s uložením hmot na vzdálenost do 20 m nebo s naložením na dopravní prostředek, se zásypem jam a jeho zhutněním s betonovou patkou</t>
  </si>
  <si>
    <t>odstranění sloupků dopravních značek vč. bet. patky, objem. hmot. suti 0,082 t/kus 3=3,000 [A]</t>
  </si>
  <si>
    <t>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t>
  </si>
  <si>
    <t>966006211</t>
  </si>
  <si>
    <t>Odstranění svislých dopravních značek ze sloupů, sloupků nebo konzol</t>
  </si>
  <si>
    <t>Odstranění (demontáž) svislých dopravních značek s odklizením materiálu na skládku na vzdálenost do 20 m nebo s naložením na dopravní prostředek ze sloupů, sloupků nebo konzol</t>
  </si>
  <si>
    <t>demontáž stávajících dopravních značek, objem. hmot. suti 0,004 t/kus 4=4,000 [A]</t>
  </si>
  <si>
    <t>1. Přemístění demontovaných značek na vzdálenost přes 20 m se oceňuje cenami souborů cen 997 22-1 Vodorovná doprava vybouraných hmot.</t>
  </si>
  <si>
    <t>966007112</t>
  </si>
  <si>
    <t>Odstranění vodorovného značení frézováním barvy z čáry š do 250 mm</t>
  </si>
  <si>
    <t>Odstranění vodorovného dopravního značení frézováním značeného barvou čáry šířky do 250 mm</t>
  </si>
  <si>
    <t>odstranění čar souvislých V4 288=288,000 [A] 
odstranění čar přerušovaných V2b 24=24,000 [B] 
Celkem: A+B=312,000 [C]</t>
  </si>
  <si>
    <t>1. V cenách nejsou započteny náklady na očištění vozovky, tyto se oceňují cenami souboru cen 938 90-9 . Odstranění bláta, prachu nebo hlinitého nánosu s povrchu podkladu nebo krytu části C 01 tohoto katalogu.</t>
  </si>
  <si>
    <t>966007113</t>
  </si>
  <si>
    <t>Odstranění vodorovného značení frézováním barvy z plochy</t>
  </si>
  <si>
    <t>Odstranění vodorovného dopravního značení frézováním značeného barvou plošného</t>
  </si>
  <si>
    <t>odstranění šipek 3*1.50=4,500 [A]</t>
  </si>
  <si>
    <t>998229111</t>
  </si>
  <si>
    <t>Přesun hmot ruční pro pozemní komunikace s krytem z kameniva, betonu,živice na vzdálenost do 50 m</t>
  </si>
  <si>
    <t>Přesun hmot ruční pro pozemní komunikace s naložením a složením na vzdálenost do 50 m, s krytem z kameniva, monolitickým betonovým nebo živičným</t>
  </si>
  <si>
    <t>1. Ceny jsou určeny pro přesun hmot pro nepřístupné plochy, kam není možný příjezd dopravních prostředků – především pro vnitřní plochy objektů např. atria, terasy.</t>
  </si>
  <si>
    <t>SO 401</t>
  </si>
  <si>
    <t>Přeložka veřejného osvětlení</t>
  </si>
  <si>
    <t>210050841</t>
  </si>
  <si>
    <t>Číslování sloupů nebo stožárů barvou</t>
  </si>
  <si>
    <t>Ostatní práce na vzdušném vedení číslování sloupů nebo stožárů barvou</t>
  </si>
  <si>
    <t>218202013</t>
  </si>
  <si>
    <t>Demontáž svítidla výbojkového průmyslového nebo venkovního z výložníku</t>
  </si>
  <si>
    <t>Demontáž svítidlo výbojkové průmyslové nebo venkovní na výložník</t>
  </si>
  <si>
    <t>218204011</t>
  </si>
  <si>
    <t>Demontáž stožárů osvětlení ocelových samostatně stojících délky do 12 m</t>
  </si>
  <si>
    <t>218204103</t>
  </si>
  <si>
    <t>Demontáž výložníků osvětlení jednoramenných sloupových hmotnosti do 35 kg</t>
  </si>
  <si>
    <t>218204105</t>
  </si>
  <si>
    <t>Demontáž výložníků osvětlení dvouramenných sloupových hmotnosti do 70 kg</t>
  </si>
  <si>
    <t>218204201</t>
  </si>
  <si>
    <t>Demontáž elektrovýzbroje stožárů osvětlení 1 okruh</t>
  </si>
  <si>
    <t>218204202</t>
  </si>
  <si>
    <t>Demontáž elektrovýzbroje stožárů osvětlení 2 okruhy</t>
  </si>
  <si>
    <t>218812035</t>
  </si>
  <si>
    <t>Demontáž kabel Cu plný kulatý do 1 kV 4x16 mm2 uložený volně nebo v liště (např. CYKY)</t>
  </si>
  <si>
    <t>210100151</t>
  </si>
  <si>
    <t>Ukončení kabelů smršťovací záklopkou nebo páskou se zapojením bez letování žíly do 4x16 mm2</t>
  </si>
  <si>
    <t>210202013</t>
  </si>
  <si>
    <t>Montáž svítidlo výbojkové průmyslové nebo venkovní na výložník</t>
  </si>
  <si>
    <t>M1</t>
  </si>
  <si>
    <t>Svítidlo LED 117W / 4000K, včetně patice NEMA a komunikačního modulu</t>
  </si>
  <si>
    <t>Svítidlo LED 67W/4000K, včetně patice NEMA a komunikačního modulu</t>
  </si>
  <si>
    <t>210204011</t>
  </si>
  <si>
    <t>Montáž stožárů osvětlení ocelových samostatně stojících délky do 12 m</t>
  </si>
  <si>
    <t>31674109-R</t>
  </si>
  <si>
    <t>stožár osvětlovací 12m v provedení "Brno"</t>
  </si>
  <si>
    <t>210204012</t>
  </si>
  <si>
    <t>Montáž stožárů osvětlení ocelových samostatně stojících délky přes 12 do 18 m</t>
  </si>
  <si>
    <t>Montáž stožárů osvětlení ocelových samostatně stojících délky do 18 m</t>
  </si>
  <si>
    <t>31674111-R</t>
  </si>
  <si>
    <t>stožár osvětlovací 14m v provedení "Brno"</t>
  </si>
  <si>
    <t>210204103</t>
  </si>
  <si>
    <t>Montáž výložníků osvětlení jednoramenných sloupových hmotnosti do 35 kg</t>
  </si>
  <si>
    <t>31673001</t>
  </si>
  <si>
    <t>Výložník obloukový jednoduchý k osvětlovacím stožárům uličním výška 1800 mm vyložení 2500mm</t>
  </si>
  <si>
    <t>210204105</t>
  </si>
  <si>
    <t>Montáž výložníků osvětlení dvouramenných sloupových hmotnosti do 70 kg</t>
  </si>
  <si>
    <t>31673002</t>
  </si>
  <si>
    <t>Výložník obloukový dvojnásobný k osvětlovacím stožárům uličním výška 1800 mm vyložení 2500mm</t>
  </si>
  <si>
    <t>210204201</t>
  </si>
  <si>
    <t>Montáž elektrovýzbroje stožárů osvětlení 1 okruh</t>
  </si>
  <si>
    <t>34143276a</t>
  </si>
  <si>
    <t>šňůra s Cu jádrem 3x2,50mm2 (CMSM)</t>
  </si>
  <si>
    <t>Svorkovnice dvoupojistková vč. pojistek</t>
  </si>
  <si>
    <t>210204202</t>
  </si>
  <si>
    <t>Montáž elektrovýzbroje stožárů osvětlení 2 okruhy</t>
  </si>
  <si>
    <t>210220001</t>
  </si>
  <si>
    <t>Montáž uzemňovacího vedení vodičů FeZn pomocí svorek na povrchu páskou do 120 mm2</t>
  </si>
  <si>
    <t>35441073</t>
  </si>
  <si>
    <t>drát D 10mm FeZn</t>
  </si>
  <si>
    <t>35441875</t>
  </si>
  <si>
    <t>svorka křížová pro vodič D 6-10mm</t>
  </si>
  <si>
    <t>210812035</t>
  </si>
  <si>
    <t>Montáž kabel Cu plný kulatý do 1 kV 4x16 mm2 uložený volně nebo v liště (např. CYKY)</t>
  </si>
  <si>
    <t>34111080</t>
  </si>
  <si>
    <t>kabel silový s Cu jádrem 1kV 4x16mm2 (CYKY)</t>
  </si>
  <si>
    <t>220180201</t>
  </si>
  <si>
    <t>Zatažení do tvárnicové tratě kabelu hmotnosti do 2 kg/m</t>
  </si>
  <si>
    <t>210280002</t>
  </si>
  <si>
    <t>Zkoušky a prohlídky el rozvodů a zařízení celková prohlídka pro objem mtž prací do 500 000 Kč, včetně vyhotovení revizní zprávy</t>
  </si>
  <si>
    <t>210280215</t>
  </si>
  <si>
    <t>Příplatek k měření zemních odporů prvního zemniče za každý další zemnič v síti</t>
  </si>
  <si>
    <t>Připlatek k měření zemních odporů prvního zemniče za každý další zemnič v síti</t>
  </si>
  <si>
    <t>210280542</t>
  </si>
  <si>
    <t>Měření impedance nulové smyčky okruhu vedení třífázového</t>
  </si>
  <si>
    <t>P5</t>
  </si>
  <si>
    <t>Montážní plošina</t>
  </si>
  <si>
    <t>HOD</t>
  </si>
  <si>
    <t>210280712</t>
  </si>
  <si>
    <t>Měření intenzity osvětlení na pracovišti do 50 svítidel</t>
  </si>
  <si>
    <t>SOUBOR</t>
  </si>
  <si>
    <t>460010024R</t>
  </si>
  <si>
    <t>460161522</t>
  </si>
  <si>
    <t>Hloubení kabelových rýh ručně š 65 cm hl 150 cm v hornině tř I skupiny 3</t>
  </si>
  <si>
    <t>Hloubení zapažených i nezapažených kabelových rýh ručně včetně urovnání dna s přemístěním výkopku do vzdálenosti 3 m od okraje jámy nebo s naložením na dopravní prostředek šířky 65 cm hloubky 150 cm v hornině třídy těžitelnosti I skupiny 3</t>
  </si>
  <si>
    <t>460162112</t>
  </si>
  <si>
    <t>Hloubení kabelových rýh ručně v hornině tř I skupiny I skupiny 3</t>
  </si>
  <si>
    <t>Hloubení zapažených i nezapažených kabelových rýh ručně včetně urovnání dna s přemístěním výkopku do vzdálenosti 3 m od okraje jámy nebo s naložením na dopravní prostředek ostatních rozměrů v hornině třídy těžitelnosti I skupiny 3</t>
  </si>
  <si>
    <t>460431542</t>
  </si>
  <si>
    <t>Zásyp kabelových rýh ručně se zhutněním š 65 cm hl 150 cm z horniny tř I skupiny 3</t>
  </si>
  <si>
    <t>Zásyp kabelových rýh ručně s přemístění sypaniny ze vzdálenosti do 10 m, s uložením výkopku ve vrstvách včetně zhutnění a úpravy povrchu šířky 65 cm hloubky 150 cm z horniny třídy těžitelnosti I skupiny 3</t>
  </si>
  <si>
    <t>460432112</t>
  </si>
  <si>
    <t>Zásyp kabelových rýh ručně se zhutněním z horniny třídy I skupiny 3</t>
  </si>
  <si>
    <t>Zásyp kabelových rýh ručně s přemístění sypaniny ze vzdálenosti do 10 m, s uložením výkopku ve vrstvách včetně zhutnění a úpravy povrchu ostatních rozměrů z horniny třídy těžitelnosti I skupiny 3</t>
  </si>
  <si>
    <t>460641112</t>
  </si>
  <si>
    <t>Základové konstrukce při elektromontážích z monolitického betonu tř. C 12/15</t>
  </si>
  <si>
    <t>Základové konstrukce základ bez bednění do rostlé zeminy z monolitického betonu tř. C 12/15</t>
  </si>
  <si>
    <t>59246115</t>
  </si>
  <si>
    <t>dlažba betonová chodníková 300x300x32mm přírodní</t>
  </si>
  <si>
    <t>18615203</t>
  </si>
  <si>
    <t>trubka drenážní korugovaná PP SN 8 perforace 360° pro liniové stavby DN 300</t>
  </si>
  <si>
    <t>460661113</t>
  </si>
  <si>
    <t>Kabelové lože z písku pro kabely nn bez zakrytí š lože přes 50 do 65 cm</t>
  </si>
  <si>
    <t>Kabelové lože z písku včetně podsypu, zhutnění a urovnání povrchu pro kabely nn bez zakrytí, šířky přes 50 do 65 cm</t>
  </si>
  <si>
    <t>460671113</t>
  </si>
  <si>
    <t>Výstražná fólie pro krytí kabelů šířky 34 cm</t>
  </si>
  <si>
    <t>Výstražná fólie z PVC pro krytí kabelů včetně vyrovnání povrchu rýhy, rozvinutí a uložení fólie šířky do 34 cm</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</si>
  <si>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</si>
  <si>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</si>
  <si>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</si>
  <si>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34571352</t>
  </si>
  <si>
    <t>trubka elektroinstalační ohebná dvouplášťová korugovaná (chránička) D 52/63mm, HDPE+LDPE</t>
  </si>
  <si>
    <t>34571365</t>
  </si>
  <si>
    <t>trubka elektroinstalační HDPE tuhá dvouplášťová korugovaná D 94/110mm</t>
  </si>
  <si>
    <t>8500197870-R</t>
  </si>
  <si>
    <t>Spojka korugované trubky pr. 110 mm</t>
  </si>
  <si>
    <t>468051121</t>
  </si>
  <si>
    <t>Bourání základu betonového při elektromontážích</t>
  </si>
  <si>
    <t>Bourání základu betonového</t>
  </si>
  <si>
    <t>P3</t>
  </si>
  <si>
    <t>Zaměření kabelové trasy</t>
  </si>
  <si>
    <t>P4</t>
  </si>
  <si>
    <t>Utěsnění kabelu v chráničce voděsnou pěnou</t>
  </si>
  <si>
    <t>M4</t>
  </si>
  <si>
    <t>Montážní pěna pro utěsnění prostupů</t>
  </si>
  <si>
    <t>220182002</t>
  </si>
  <si>
    <t>Zatažení ochranné trubky HDPE do chráničky 110 mm</t>
  </si>
  <si>
    <t>997221657-R</t>
  </si>
  <si>
    <t>Poplatek za uložení na skládce (skládkovné) zeminy a kamení obsahující nebezpečné látky kód odpadu 17 05 03</t>
  </si>
  <si>
    <t>SO 902</t>
  </si>
  <si>
    <t>DIO</t>
  </si>
  <si>
    <t>Ostatní konstrukce a práce</t>
  </si>
  <si>
    <t>913121111</t>
  </si>
  <si>
    <t>Montáž a demontáž dočasné dopravní značky kompletní základní</t>
  </si>
  <si>
    <t>Montáž a demontáž dočasných dopravních značek  kompletních značek vč. podstavce a sloupku základních</t>
  </si>
  <si>
    <t>provizorní dopravní značení, dovoz, montáž, údržba a demontáž po dokončení stavby 20=20,000 [A]</t>
  </si>
  <si>
    <t>1. Vcenách jsou započteny náklady na montáž i demontáž dočasné značky, nebo podstavce.</t>
  </si>
  <si>
    <t>913121211</t>
  </si>
  <si>
    <t>Příplatek k dočasné dopravní značce kompletní základní za první a ZKD den použití</t>
  </si>
  <si>
    <t>Montáž a demontáž dočasných dopravních značek  Příplatek za první a každý další den použití dočasných dopravních značek k ceně 12-1111</t>
  </si>
  <si>
    <t>pronájem na 4 měsíce 20*120=2 400,000 [A]</t>
  </si>
  <si>
    <t>913321111</t>
  </si>
  <si>
    <t>Montáž a demontáž dočasné dopravní směrové desky základní</t>
  </si>
  <si>
    <t>Montáž a demontáž dočasných dopravních vodících zařízení  směrové desky základní</t>
  </si>
  <si>
    <t>provizorní dopravní značení, dovoz, montáž, údržba a demontáž po dokončení stavby 200=200,000 [A]</t>
  </si>
  <si>
    <t>1. Vcenách jsou započteny náklady na montáž i demontáž dočasného vodícího zařízení.</t>
  </si>
  <si>
    <t>913321211</t>
  </si>
  <si>
    <t>Příplatek k dočasné směrové desce základní za první a ZKD den použití</t>
  </si>
  <si>
    <t>Montáž a demontáž dočasných dopravních vodících zařízení  Příplatek za první a každý další den použití dočasných dopravních vodících zařízení k ceně 32-1111</t>
  </si>
  <si>
    <t>pronájem na dobu 4 měsíců 200*120=24 000,000 [A]</t>
  </si>
  <si>
    <t>913331115</t>
  </si>
  <si>
    <t>Montáž a demontáž dočasného dopravní signální svítilny včetně akumulátoru</t>
  </si>
  <si>
    <t>Montáž a demontáž dočasných dopravních vodících zařízení  signální svítilny včetně akumulátoru</t>
  </si>
  <si>
    <t>výstražná světla - provizorní dopravní značení, dovoz, montáž, údržba a demontáž po dokončení stavby 20=20,000 [A]</t>
  </si>
  <si>
    <t>913331215</t>
  </si>
  <si>
    <t>Příplatek k dočasné signální svítilně EKO včetně akumulátoru za první a ZKD den použití</t>
  </si>
  <si>
    <t>Montáž a demontáž dočasných dopravních vodících zařízení  Příplatek za první a každý další den použití dočasných dopravních vodících zařízení k ceně 33-1115</t>
  </si>
  <si>
    <t>pronájem po dobu 4 měsíců 20*120=2 400,000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</si>
</sst>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8">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xf numFmtId="0" fontId="5"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R42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0+O8+O17+O74+O315+O416</f>
      </c>
      <c t="s">
        <v>12</v>
      </c>
    </row>
    <row r="3" spans="1:16" ht="15" customHeight="1">
      <c r="A3" t="s">
        <v>1</v>
      </c>
      <c s="8" t="s">
        <v>3</v>
      </c>
      <c s="9" t="s">
        <v>4</v>
      </c>
      <c s="1"/>
      <c s="10" t="s">
        <v>5</v>
      </c>
      <c s="1"/>
      <c s="4"/>
      <c s="3" t="s">
        <v>14</v>
      </c>
      <c s="36">
        <f>0+I8+I17+I74+I315+I416</f>
      </c>
      <c r="O3" t="s">
        <v>8</v>
      </c>
      <c t="s">
        <v>13</v>
      </c>
    </row>
    <row r="4" spans="1:16" ht="15" customHeight="1">
      <c r="A4" t="s">
        <v>6</v>
      </c>
      <c s="12" t="s">
        <v>7</v>
      </c>
      <c s="13" t="s">
        <v>14</v>
      </c>
      <c s="5"/>
      <c s="14" t="s">
        <v>15</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19</v>
      </c>
      <c s="15"/>
      <c s="21" t="s">
        <v>33</v>
      </c>
      <c s="15"/>
      <c s="15"/>
      <c s="15"/>
      <c s="22">
        <f>0+Q8</f>
      </c>
      <c r="O8">
        <f>0+R8</f>
      </c>
      <c r="Q8">
        <f>0+I9+I13</f>
      </c>
      <c>
        <f>0+O9+O13</f>
      </c>
    </row>
    <row r="9" spans="1:16" ht="12.75">
      <c r="A9" s="19" t="s">
        <v>34</v>
      </c>
      <c s="23" t="s">
        <v>19</v>
      </c>
      <c s="23" t="s">
        <v>35</v>
      </c>
      <c s="19" t="s">
        <v>36</v>
      </c>
      <c s="24" t="s">
        <v>37</v>
      </c>
      <c s="25" t="s">
        <v>38</v>
      </c>
      <c s="26">
        <v>18.68</v>
      </c>
      <c s="27">
        <v>0</v>
      </c>
      <c s="27">
        <f>ROUND(ROUND(H9,2)*ROUND(G9,3),2)</f>
      </c>
      <c r="O9">
        <f>(I9*21)/100</f>
      </c>
      <c t="s">
        <v>13</v>
      </c>
    </row>
    <row r="10" spans="1:5" ht="25.5">
      <c r="A10" s="28" t="s">
        <v>39</v>
      </c>
      <c r="E10" s="29" t="s">
        <v>40</v>
      </c>
    </row>
    <row r="11" spans="1:5" ht="153">
      <c r="A11" s="30" t="s">
        <v>41</v>
      </c>
      <c r="E11" s="31" t="s">
        <v>42</v>
      </c>
    </row>
    <row r="12" spans="1:5" ht="153">
      <c r="A12" t="s">
        <v>43</v>
      </c>
      <c r="E12" s="29" t="s">
        <v>44</v>
      </c>
    </row>
    <row r="13" spans="1:16" ht="25.5">
      <c r="A13" s="19" t="s">
        <v>34</v>
      </c>
      <c s="23" t="s">
        <v>13</v>
      </c>
      <c s="23" t="s">
        <v>45</v>
      </c>
      <c s="19" t="s">
        <v>36</v>
      </c>
      <c s="24" t="s">
        <v>46</v>
      </c>
      <c s="25" t="s">
        <v>47</v>
      </c>
      <c s="26">
        <v>37.359</v>
      </c>
      <c s="27">
        <v>0</v>
      </c>
      <c s="27">
        <f>ROUND(ROUND(H13,2)*ROUND(G13,3),2)</f>
      </c>
      <c r="O13">
        <f>(I13*21)/100</f>
      </c>
      <c t="s">
        <v>13</v>
      </c>
    </row>
    <row r="14" spans="1:5" ht="25.5">
      <c r="A14" s="28" t="s">
        <v>39</v>
      </c>
      <c r="E14" s="29" t="s">
        <v>48</v>
      </c>
    </row>
    <row r="15" spans="1:5" ht="153">
      <c r="A15" s="30" t="s">
        <v>41</v>
      </c>
      <c r="E15" s="31" t="s">
        <v>49</v>
      </c>
    </row>
    <row r="16" spans="1:5" ht="38.25">
      <c r="A16" t="s">
        <v>43</v>
      </c>
      <c r="E16" s="29" t="s">
        <v>50</v>
      </c>
    </row>
    <row r="17" spans="1:18" ht="12.75" customHeight="1">
      <c r="A17" s="5" t="s">
        <v>32</v>
      </c>
      <c s="5"/>
      <c s="34" t="s">
        <v>51</v>
      </c>
      <c s="5"/>
      <c s="21" t="s">
        <v>52</v>
      </c>
      <c s="5"/>
      <c s="5"/>
      <c s="5"/>
      <c s="35">
        <f>0+Q17</f>
      </c>
      <c r="O17">
        <f>0+R17</f>
      </c>
      <c r="Q17">
        <f>0+I18+I22+I26+I30+I34+I38+I42+I46+I50+I54+I58+I62+I66+I70</f>
      </c>
      <c>
        <f>0+O18+O22+O26+O30+O34+O38+O42+O46+O50+O54+O58+O62+O66+O70</f>
      </c>
    </row>
    <row r="18" spans="1:16" ht="12.75">
      <c r="A18" s="19" t="s">
        <v>34</v>
      </c>
      <c s="23" t="s">
        <v>25</v>
      </c>
      <c s="23" t="s">
        <v>53</v>
      </c>
      <c s="19" t="s">
        <v>36</v>
      </c>
      <c s="24" t="s">
        <v>54</v>
      </c>
      <c s="25" t="s">
        <v>55</v>
      </c>
      <c s="26">
        <v>2</v>
      </c>
      <c s="27">
        <v>0</v>
      </c>
      <c s="27">
        <f>ROUND(ROUND(H18,2)*ROUND(G18,3),2)</f>
      </c>
      <c r="O18">
        <f>(I18*21)/100</f>
      </c>
      <c t="s">
        <v>13</v>
      </c>
    </row>
    <row r="19" spans="1:5" ht="12.75">
      <c r="A19" s="28" t="s">
        <v>39</v>
      </c>
      <c r="E19" s="29" t="s">
        <v>56</v>
      </c>
    </row>
    <row r="20" spans="1:5" ht="25.5">
      <c r="A20" s="30" t="s">
        <v>41</v>
      </c>
      <c r="E20" s="31" t="s">
        <v>57</v>
      </c>
    </row>
    <row r="21" spans="1:5" ht="12.75">
      <c r="A21" t="s">
        <v>43</v>
      </c>
      <c r="E21" s="29" t="s">
        <v>36</v>
      </c>
    </row>
    <row r="22" spans="1:16" ht="12.75">
      <c r="A22" s="19" t="s">
        <v>34</v>
      </c>
      <c s="23" t="s">
        <v>12</v>
      </c>
      <c s="23" t="s">
        <v>58</v>
      </c>
      <c s="19" t="s">
        <v>36</v>
      </c>
      <c s="24" t="s">
        <v>59</v>
      </c>
      <c s="25" t="s">
        <v>55</v>
      </c>
      <c s="26">
        <v>2</v>
      </c>
      <c s="27">
        <v>0</v>
      </c>
      <c s="27">
        <f>ROUND(ROUND(H22,2)*ROUND(G22,3),2)</f>
      </c>
      <c r="O22">
        <f>(I22*21)/100</f>
      </c>
      <c t="s">
        <v>13</v>
      </c>
    </row>
    <row r="23" spans="1:5" ht="12.75">
      <c r="A23" s="28" t="s">
        <v>39</v>
      </c>
      <c r="E23" s="29" t="s">
        <v>59</v>
      </c>
    </row>
    <row r="24" spans="1:5" ht="25.5">
      <c r="A24" s="30" t="s">
        <v>41</v>
      </c>
      <c r="E24" s="31" t="s">
        <v>57</v>
      </c>
    </row>
    <row r="25" spans="1:5" ht="12.75">
      <c r="A25" t="s">
        <v>43</v>
      </c>
      <c r="E25" s="29" t="s">
        <v>36</v>
      </c>
    </row>
    <row r="26" spans="1:16" ht="12.75">
      <c r="A26" s="19" t="s">
        <v>34</v>
      </c>
      <c s="23" t="s">
        <v>60</v>
      </c>
      <c s="23" t="s">
        <v>61</v>
      </c>
      <c s="19" t="s">
        <v>36</v>
      </c>
      <c s="24" t="s">
        <v>62</v>
      </c>
      <c s="25" t="s">
        <v>63</v>
      </c>
      <c s="26">
        <v>35</v>
      </c>
      <c s="27">
        <v>0</v>
      </c>
      <c s="27">
        <f>ROUND(ROUND(H26,2)*ROUND(G26,3),2)</f>
      </c>
      <c r="O26">
        <f>(I26*21)/100</f>
      </c>
      <c t="s">
        <v>13</v>
      </c>
    </row>
    <row r="27" spans="1:5" ht="25.5">
      <c r="A27" s="28" t="s">
        <v>39</v>
      </c>
      <c r="E27" s="29" t="s">
        <v>64</v>
      </c>
    </row>
    <row r="28" spans="1:5" ht="38.25">
      <c r="A28" s="30" t="s">
        <v>41</v>
      </c>
      <c r="E28" s="31" t="s">
        <v>65</v>
      </c>
    </row>
    <row r="29" spans="1:5" ht="12.75">
      <c r="A29" t="s">
        <v>43</v>
      </c>
      <c r="E29" s="29" t="s">
        <v>36</v>
      </c>
    </row>
    <row r="30" spans="1:16" ht="12.75">
      <c r="A30" s="19" t="s">
        <v>34</v>
      </c>
      <c s="23" t="s">
        <v>66</v>
      </c>
      <c s="23" t="s">
        <v>67</v>
      </c>
      <c s="19" t="s">
        <v>36</v>
      </c>
      <c s="24" t="s">
        <v>68</v>
      </c>
      <c s="25" t="s">
        <v>69</v>
      </c>
      <c s="26">
        <v>14</v>
      </c>
      <c s="27">
        <v>0</v>
      </c>
      <c s="27">
        <f>ROUND(ROUND(H30,2)*ROUND(G30,3),2)</f>
      </c>
      <c r="O30">
        <f>(I30*21)/100</f>
      </c>
      <c t="s">
        <v>13</v>
      </c>
    </row>
    <row r="31" spans="1:5" ht="12.75">
      <c r="A31" s="28" t="s">
        <v>39</v>
      </c>
      <c r="E31" s="29" t="s">
        <v>68</v>
      </c>
    </row>
    <row r="32" spans="1:5" ht="38.25">
      <c r="A32" s="30" t="s">
        <v>41</v>
      </c>
      <c r="E32" s="31" t="s">
        <v>70</v>
      </c>
    </row>
    <row r="33" spans="1:5" ht="12.75">
      <c r="A33" t="s">
        <v>43</v>
      </c>
      <c r="E33" s="29" t="s">
        <v>36</v>
      </c>
    </row>
    <row r="34" spans="1:16" ht="25.5">
      <c r="A34" s="19" t="s">
        <v>34</v>
      </c>
      <c s="23" t="s">
        <v>29</v>
      </c>
      <c s="23" t="s">
        <v>71</v>
      </c>
      <c s="19" t="s">
        <v>36</v>
      </c>
      <c s="24" t="s">
        <v>72</v>
      </c>
      <c s="25" t="s">
        <v>63</v>
      </c>
      <c s="26">
        <v>1</v>
      </c>
      <c s="27">
        <v>0</v>
      </c>
      <c s="27">
        <f>ROUND(ROUND(H34,2)*ROUND(G34,3),2)</f>
      </c>
      <c r="O34">
        <f>(I34*21)/100</f>
      </c>
      <c t="s">
        <v>13</v>
      </c>
    </row>
    <row r="35" spans="1:5" ht="38.25">
      <c r="A35" s="28" t="s">
        <v>39</v>
      </c>
      <c r="E35" s="29" t="s">
        <v>73</v>
      </c>
    </row>
    <row r="36" spans="1:5" ht="38.25">
      <c r="A36" s="30" t="s">
        <v>41</v>
      </c>
      <c r="E36" s="31" t="s">
        <v>74</v>
      </c>
    </row>
    <row r="37" spans="1:5" ht="12.75">
      <c r="A37" t="s">
        <v>43</v>
      </c>
      <c r="E37" s="29" t="s">
        <v>36</v>
      </c>
    </row>
    <row r="38" spans="1:16" ht="12.75">
      <c r="A38" s="19" t="s">
        <v>34</v>
      </c>
      <c s="23" t="s">
        <v>31</v>
      </c>
      <c s="23" t="s">
        <v>75</v>
      </c>
      <c s="19" t="s">
        <v>36</v>
      </c>
      <c s="24" t="s">
        <v>76</v>
      </c>
      <c s="25" t="s">
        <v>63</v>
      </c>
      <c s="26">
        <v>1</v>
      </c>
      <c s="27">
        <v>0</v>
      </c>
      <c s="27">
        <f>ROUND(ROUND(H38,2)*ROUND(G38,3),2)</f>
      </c>
      <c r="O38">
        <f>(I38*21)/100</f>
      </c>
      <c t="s">
        <v>13</v>
      </c>
    </row>
    <row r="39" spans="1:5" ht="12.75">
      <c r="A39" s="28" t="s">
        <v>39</v>
      </c>
      <c r="E39" s="29" t="s">
        <v>76</v>
      </c>
    </row>
    <row r="40" spans="1:5" ht="38.25">
      <c r="A40" s="30" t="s">
        <v>41</v>
      </c>
      <c r="E40" s="31" t="s">
        <v>74</v>
      </c>
    </row>
    <row r="41" spans="1:5" ht="12.75">
      <c r="A41" t="s">
        <v>43</v>
      </c>
      <c r="E41" s="29" t="s">
        <v>36</v>
      </c>
    </row>
    <row r="42" spans="1:16" ht="25.5">
      <c r="A42" s="19" t="s">
        <v>34</v>
      </c>
      <c s="23" t="s">
        <v>77</v>
      </c>
      <c s="23" t="s">
        <v>78</v>
      </c>
      <c s="19" t="s">
        <v>36</v>
      </c>
      <c s="24" t="s">
        <v>79</v>
      </c>
      <c s="25" t="s">
        <v>63</v>
      </c>
      <c s="26">
        <v>140</v>
      </c>
      <c s="27">
        <v>0</v>
      </c>
      <c s="27">
        <f>ROUND(ROUND(H42,2)*ROUND(G42,3),2)</f>
      </c>
      <c r="O42">
        <f>(I42*21)/100</f>
      </c>
      <c t="s">
        <v>13</v>
      </c>
    </row>
    <row r="43" spans="1:5" ht="38.25">
      <c r="A43" s="28" t="s">
        <v>39</v>
      </c>
      <c r="E43" s="29" t="s">
        <v>80</v>
      </c>
    </row>
    <row r="44" spans="1:5" ht="38.25">
      <c r="A44" s="30" t="s">
        <v>41</v>
      </c>
      <c r="E44" s="31" t="s">
        <v>81</v>
      </c>
    </row>
    <row r="45" spans="1:5" ht="12.75">
      <c r="A45" t="s">
        <v>43</v>
      </c>
      <c r="E45" s="29" t="s">
        <v>36</v>
      </c>
    </row>
    <row r="46" spans="1:16" ht="25.5">
      <c r="A46" s="19" t="s">
        <v>34</v>
      </c>
      <c s="23" t="s">
        <v>82</v>
      </c>
      <c s="23" t="s">
        <v>83</v>
      </c>
      <c s="19" t="s">
        <v>36</v>
      </c>
      <c s="24" t="s">
        <v>84</v>
      </c>
      <c s="25" t="s">
        <v>63</v>
      </c>
      <c s="26">
        <v>147</v>
      </c>
      <c s="27">
        <v>0</v>
      </c>
      <c s="27">
        <f>ROUND(ROUND(H46,2)*ROUND(G46,3),2)</f>
      </c>
      <c r="O46">
        <f>(I46*21)/100</f>
      </c>
      <c t="s">
        <v>13</v>
      </c>
    </row>
    <row r="47" spans="1:5" ht="25.5">
      <c r="A47" s="28" t="s">
        <v>39</v>
      </c>
      <c r="E47" s="29" t="s">
        <v>84</v>
      </c>
    </row>
    <row r="48" spans="1:5" ht="38.25">
      <c r="A48" s="30" t="s">
        <v>41</v>
      </c>
      <c r="E48" s="31" t="s">
        <v>85</v>
      </c>
    </row>
    <row r="49" spans="1:5" ht="12.75">
      <c r="A49" t="s">
        <v>43</v>
      </c>
      <c r="E49" s="29" t="s">
        <v>36</v>
      </c>
    </row>
    <row r="50" spans="1:16" ht="25.5">
      <c r="A50" s="19" t="s">
        <v>34</v>
      </c>
      <c s="23" t="s">
        <v>86</v>
      </c>
      <c s="23" t="s">
        <v>87</v>
      </c>
      <c s="19" t="s">
        <v>36</v>
      </c>
      <c s="24" t="s">
        <v>88</v>
      </c>
      <c s="25" t="s">
        <v>63</v>
      </c>
      <c s="26">
        <v>30</v>
      </c>
      <c s="27">
        <v>0</v>
      </c>
      <c s="27">
        <f>ROUND(ROUND(H50,2)*ROUND(G50,3),2)</f>
      </c>
      <c r="O50">
        <f>(I50*21)/100</f>
      </c>
      <c t="s">
        <v>13</v>
      </c>
    </row>
    <row r="51" spans="1:5" ht="38.25">
      <c r="A51" s="28" t="s">
        <v>39</v>
      </c>
      <c r="E51" s="29" t="s">
        <v>89</v>
      </c>
    </row>
    <row r="52" spans="1:5" ht="76.5">
      <c r="A52" s="30" t="s">
        <v>41</v>
      </c>
      <c r="E52" s="31" t="s">
        <v>90</v>
      </c>
    </row>
    <row r="53" spans="1:5" ht="12.75">
      <c r="A53" t="s">
        <v>43</v>
      </c>
      <c r="E53" s="29" t="s">
        <v>36</v>
      </c>
    </row>
    <row r="54" spans="1:16" ht="25.5">
      <c r="A54" s="19" t="s">
        <v>34</v>
      </c>
      <c s="23" t="s">
        <v>91</v>
      </c>
      <c s="23" t="s">
        <v>92</v>
      </c>
      <c s="19" t="s">
        <v>36</v>
      </c>
      <c s="24" t="s">
        <v>93</v>
      </c>
      <c s="25" t="s">
        <v>63</v>
      </c>
      <c s="26">
        <v>31.5</v>
      </c>
      <c s="27">
        <v>0</v>
      </c>
      <c s="27">
        <f>ROUND(ROUND(H54,2)*ROUND(G54,3),2)</f>
      </c>
      <c r="O54">
        <f>(I54*21)/100</f>
      </c>
      <c t="s">
        <v>13</v>
      </c>
    </row>
    <row r="55" spans="1:5" ht="25.5">
      <c r="A55" s="28" t="s">
        <v>39</v>
      </c>
      <c r="E55" s="29" t="s">
        <v>93</v>
      </c>
    </row>
    <row r="56" spans="1:5" ht="89.25">
      <c r="A56" s="30" t="s">
        <v>41</v>
      </c>
      <c r="E56" s="31" t="s">
        <v>94</v>
      </c>
    </row>
    <row r="57" spans="1:5" ht="12.75">
      <c r="A57" t="s">
        <v>43</v>
      </c>
      <c r="E57" s="29" t="s">
        <v>36</v>
      </c>
    </row>
    <row r="58" spans="1:16" ht="25.5">
      <c r="A58" s="19" t="s">
        <v>34</v>
      </c>
      <c s="23" t="s">
        <v>95</v>
      </c>
      <c s="23" t="s">
        <v>96</v>
      </c>
      <c s="19" t="s">
        <v>36</v>
      </c>
      <c s="24" t="s">
        <v>97</v>
      </c>
      <c s="25" t="s">
        <v>63</v>
      </c>
      <c s="26">
        <v>55</v>
      </c>
      <c s="27">
        <v>0</v>
      </c>
      <c s="27">
        <f>ROUND(ROUND(H58,2)*ROUND(G58,3),2)</f>
      </c>
      <c r="O58">
        <f>(I58*21)/100</f>
      </c>
      <c t="s">
        <v>13</v>
      </c>
    </row>
    <row r="59" spans="1:5" ht="25.5">
      <c r="A59" s="28" t="s">
        <v>39</v>
      </c>
      <c r="E59" s="29" t="s">
        <v>98</v>
      </c>
    </row>
    <row r="60" spans="1:5" ht="76.5">
      <c r="A60" s="30" t="s">
        <v>41</v>
      </c>
      <c r="E60" s="31" t="s">
        <v>99</v>
      </c>
    </row>
    <row r="61" spans="1:5" ht="12.75">
      <c r="A61" t="s">
        <v>43</v>
      </c>
      <c r="E61" s="29" t="s">
        <v>36</v>
      </c>
    </row>
    <row r="62" spans="1:16" ht="12.75">
      <c r="A62" s="19" t="s">
        <v>34</v>
      </c>
      <c s="23" t="s">
        <v>100</v>
      </c>
      <c s="23" t="s">
        <v>101</v>
      </c>
      <c s="19" t="s">
        <v>36</v>
      </c>
      <c s="24" t="s">
        <v>102</v>
      </c>
      <c s="25" t="s">
        <v>63</v>
      </c>
      <c s="26">
        <v>42</v>
      </c>
      <c s="27">
        <v>0</v>
      </c>
      <c s="27">
        <f>ROUND(ROUND(H62,2)*ROUND(G62,3),2)</f>
      </c>
      <c r="O62">
        <f>(I62*21)/100</f>
      </c>
      <c t="s">
        <v>13</v>
      </c>
    </row>
    <row r="63" spans="1:5" ht="12.75">
      <c r="A63" s="28" t="s">
        <v>39</v>
      </c>
      <c r="E63" s="29" t="s">
        <v>102</v>
      </c>
    </row>
    <row r="64" spans="1:5" ht="38.25">
      <c r="A64" s="30" t="s">
        <v>41</v>
      </c>
      <c r="E64" s="31" t="s">
        <v>103</v>
      </c>
    </row>
    <row r="65" spans="1:5" ht="12.75">
      <c r="A65" t="s">
        <v>43</v>
      </c>
      <c r="E65" s="29" t="s">
        <v>36</v>
      </c>
    </row>
    <row r="66" spans="1:16" ht="12.75">
      <c r="A66" s="19" t="s">
        <v>34</v>
      </c>
      <c s="23" t="s">
        <v>104</v>
      </c>
      <c s="23" t="s">
        <v>105</v>
      </c>
      <c s="19" t="s">
        <v>36</v>
      </c>
      <c s="24" t="s">
        <v>106</v>
      </c>
      <c s="25" t="s">
        <v>63</v>
      </c>
      <c s="26">
        <v>18</v>
      </c>
      <c s="27">
        <v>0</v>
      </c>
      <c s="27">
        <f>ROUND(ROUND(H66,2)*ROUND(G66,3),2)</f>
      </c>
      <c r="O66">
        <f>(I66*21)/100</f>
      </c>
      <c t="s">
        <v>13</v>
      </c>
    </row>
    <row r="67" spans="1:5" ht="25.5">
      <c r="A67" s="28" t="s">
        <v>39</v>
      </c>
      <c r="E67" s="29" t="s">
        <v>107</v>
      </c>
    </row>
    <row r="68" spans="1:5" ht="38.25">
      <c r="A68" s="30" t="s">
        <v>41</v>
      </c>
      <c r="E68" s="31" t="s">
        <v>108</v>
      </c>
    </row>
    <row r="69" spans="1:5" ht="12.75">
      <c r="A69" t="s">
        <v>43</v>
      </c>
      <c r="E69" s="29" t="s">
        <v>36</v>
      </c>
    </row>
    <row r="70" spans="1:16" ht="25.5">
      <c r="A70" s="19" t="s">
        <v>34</v>
      </c>
      <c s="23" t="s">
        <v>109</v>
      </c>
      <c s="23" t="s">
        <v>110</v>
      </c>
      <c s="19" t="s">
        <v>36</v>
      </c>
      <c s="24" t="s">
        <v>111</v>
      </c>
      <c s="25" t="s">
        <v>63</v>
      </c>
      <c s="26">
        <v>20</v>
      </c>
      <c s="27">
        <v>0</v>
      </c>
      <c s="27">
        <f>ROUND(ROUND(H70,2)*ROUND(G70,3),2)</f>
      </c>
      <c r="O70">
        <f>(I70*21)/100</f>
      </c>
      <c t="s">
        <v>13</v>
      </c>
    </row>
    <row r="71" spans="1:5" ht="38.25">
      <c r="A71" s="28" t="s">
        <v>39</v>
      </c>
      <c r="E71" s="29" t="s">
        <v>112</v>
      </c>
    </row>
    <row r="72" spans="1:5" ht="38.25">
      <c r="A72" s="30" t="s">
        <v>41</v>
      </c>
      <c r="E72" s="31" t="s">
        <v>113</v>
      </c>
    </row>
    <row r="73" spans="1:5" ht="12.75">
      <c r="A73" t="s">
        <v>43</v>
      </c>
      <c r="E73" s="29" t="s">
        <v>36</v>
      </c>
    </row>
    <row r="74" spans="1:18" ht="12.75" customHeight="1">
      <c r="A74" s="5" t="s">
        <v>32</v>
      </c>
      <c s="5"/>
      <c s="34" t="s">
        <v>114</v>
      </c>
      <c s="5"/>
      <c s="21" t="s">
        <v>115</v>
      </c>
      <c s="5"/>
      <c s="5"/>
      <c s="5"/>
      <c s="35">
        <f>0+Q74</f>
      </c>
      <c r="O74">
        <f>0+R74</f>
      </c>
      <c r="Q74">
        <f>0+I75+I79+I83+I87+I91+I95+I99+I103+I107+I111+I115+I119+I123+I127+I131+I135+I139+I143+I147+I151+I155+I159+I163+I167+I171+I175+I179+I183+I187+I191+I195+I199+I203+I207+I211+I215+I219+I223+I227+I231+I235+I239+I243+I247+I251+I255+I259+I263+I267+I271+I275+I279+I283+I287+I291+I295+I299+I303+I307+I311</f>
      </c>
      <c>
        <f>0+O75+O79+O83+O87+O91+O95+O99+O103+O107+O111+O115+O119+O123+O127+O131+O135+O139+O143+O147+O151+O155+O159+O163+O167+O171+O175+O179+O183+O187+O191+O195+O199+O203+O207+O211+O215+O219+O223+O227+O231+O235+O239+O243+O247+O251+O255+O259+O263+O267+O271+O275+O279+O283+O287+O291+O295+O299+O303+O307+O311</f>
      </c>
    </row>
    <row r="75" spans="1:16" ht="25.5">
      <c r="A75" s="19" t="s">
        <v>34</v>
      </c>
      <c s="23" t="s">
        <v>116</v>
      </c>
      <c s="23" t="s">
        <v>117</v>
      </c>
      <c s="19" t="s">
        <v>36</v>
      </c>
      <c s="24" t="s">
        <v>118</v>
      </c>
      <c s="25" t="s">
        <v>63</v>
      </c>
      <c s="26">
        <v>400</v>
      </c>
      <c s="27">
        <v>0</v>
      </c>
      <c s="27">
        <f>ROUND(ROUND(H75,2)*ROUND(G75,3),2)</f>
      </c>
      <c r="O75">
        <f>(I75*21)/100</f>
      </c>
      <c t="s">
        <v>13</v>
      </c>
    </row>
    <row r="76" spans="1:5" ht="63.75">
      <c r="A76" s="28" t="s">
        <v>39</v>
      </c>
      <c r="E76" s="29" t="s">
        <v>119</v>
      </c>
    </row>
    <row r="77" spans="1:5" ht="38.25">
      <c r="A77" s="30" t="s">
        <v>41</v>
      </c>
      <c r="E77" s="31" t="s">
        <v>120</v>
      </c>
    </row>
    <row r="78" spans="1:5" ht="12.75">
      <c r="A78" t="s">
        <v>43</v>
      </c>
      <c r="E78" s="29" t="s">
        <v>36</v>
      </c>
    </row>
    <row r="79" spans="1:16" ht="12.75">
      <c r="A79" s="19" t="s">
        <v>34</v>
      </c>
      <c s="23" t="s">
        <v>121</v>
      </c>
      <c s="23" t="s">
        <v>122</v>
      </c>
      <c s="19" t="s">
        <v>36</v>
      </c>
      <c s="24" t="s">
        <v>123</v>
      </c>
      <c s="25" t="s">
        <v>63</v>
      </c>
      <c s="26">
        <v>420</v>
      </c>
      <c s="27">
        <v>0</v>
      </c>
      <c s="27">
        <f>ROUND(ROUND(H79,2)*ROUND(G79,3),2)</f>
      </c>
      <c r="O79">
        <f>(I79*21)/100</f>
      </c>
      <c t="s">
        <v>13</v>
      </c>
    </row>
    <row r="80" spans="1:5" ht="12.75">
      <c r="A80" s="28" t="s">
        <v>39</v>
      </c>
      <c r="E80" s="29" t="s">
        <v>123</v>
      </c>
    </row>
    <row r="81" spans="1:5" ht="38.25">
      <c r="A81" s="30" t="s">
        <v>41</v>
      </c>
      <c r="E81" s="31" t="s">
        <v>124</v>
      </c>
    </row>
    <row r="82" spans="1:5" ht="12.75">
      <c r="A82" t="s">
        <v>43</v>
      </c>
      <c r="E82" s="29" t="s">
        <v>36</v>
      </c>
    </row>
    <row r="83" spans="1:16" ht="12.75">
      <c r="A83" s="19" t="s">
        <v>34</v>
      </c>
      <c s="23" t="s">
        <v>125</v>
      </c>
      <c s="23" t="s">
        <v>126</v>
      </c>
      <c s="19" t="s">
        <v>36</v>
      </c>
      <c s="24" t="s">
        <v>127</v>
      </c>
      <c s="25" t="s">
        <v>63</v>
      </c>
      <c s="26">
        <v>3</v>
      </c>
      <c s="27">
        <v>0</v>
      </c>
      <c s="27">
        <f>ROUND(ROUND(H83,2)*ROUND(G83,3),2)</f>
      </c>
      <c r="O83">
        <f>(I83*21)/100</f>
      </c>
      <c t="s">
        <v>13</v>
      </c>
    </row>
    <row r="84" spans="1:5" ht="25.5">
      <c r="A84" s="28" t="s">
        <v>39</v>
      </c>
      <c r="E84" s="29" t="s">
        <v>128</v>
      </c>
    </row>
    <row r="85" spans="1:5" ht="51">
      <c r="A85" s="30" t="s">
        <v>41</v>
      </c>
      <c r="E85" s="31" t="s">
        <v>129</v>
      </c>
    </row>
    <row r="86" spans="1:5" ht="12.75">
      <c r="A86" t="s">
        <v>43</v>
      </c>
      <c r="E86" s="29" t="s">
        <v>36</v>
      </c>
    </row>
    <row r="87" spans="1:16" ht="12.75">
      <c r="A87" s="19" t="s">
        <v>34</v>
      </c>
      <c s="23" t="s">
        <v>130</v>
      </c>
      <c s="23" t="s">
        <v>131</v>
      </c>
      <c s="19" t="s">
        <v>36</v>
      </c>
      <c s="24" t="s">
        <v>132</v>
      </c>
      <c s="25" t="s">
        <v>55</v>
      </c>
      <c s="26">
        <v>6</v>
      </c>
      <c s="27">
        <v>0</v>
      </c>
      <c s="27">
        <f>ROUND(ROUND(H87,2)*ROUND(G87,3),2)</f>
      </c>
      <c r="O87">
        <f>(I87*21)/100</f>
      </c>
      <c t="s">
        <v>13</v>
      </c>
    </row>
    <row r="88" spans="1:5" ht="12.75">
      <c r="A88" s="28" t="s">
        <v>39</v>
      </c>
      <c r="E88" s="29" t="s">
        <v>133</v>
      </c>
    </row>
    <row r="89" spans="1:5" ht="38.25">
      <c r="A89" s="30" t="s">
        <v>41</v>
      </c>
      <c r="E89" s="31" t="s">
        <v>134</v>
      </c>
    </row>
    <row r="90" spans="1:5" ht="12.75">
      <c r="A90" t="s">
        <v>43</v>
      </c>
      <c r="E90" s="29" t="s">
        <v>36</v>
      </c>
    </row>
    <row r="91" spans="1:16" ht="12.75">
      <c r="A91" s="19" t="s">
        <v>34</v>
      </c>
      <c s="23" t="s">
        <v>135</v>
      </c>
      <c s="23" t="s">
        <v>136</v>
      </c>
      <c s="19" t="s">
        <v>36</v>
      </c>
      <c s="24" t="s">
        <v>137</v>
      </c>
      <c s="25" t="s">
        <v>55</v>
      </c>
      <c s="26">
        <v>6</v>
      </c>
      <c s="27">
        <v>0</v>
      </c>
      <c s="27">
        <f>ROUND(ROUND(H91,2)*ROUND(G91,3),2)</f>
      </c>
      <c r="O91">
        <f>(I91*21)/100</f>
      </c>
      <c t="s">
        <v>13</v>
      </c>
    </row>
    <row r="92" spans="1:5" ht="12.75">
      <c r="A92" s="28" t="s">
        <v>39</v>
      </c>
      <c r="E92" s="29" t="s">
        <v>137</v>
      </c>
    </row>
    <row r="93" spans="1:5" ht="38.25">
      <c r="A93" s="30" t="s">
        <v>41</v>
      </c>
      <c r="E93" s="31" t="s">
        <v>134</v>
      </c>
    </row>
    <row r="94" spans="1:5" ht="12.75">
      <c r="A94" t="s">
        <v>43</v>
      </c>
      <c r="E94" s="29" t="s">
        <v>36</v>
      </c>
    </row>
    <row r="95" spans="1:16" ht="25.5">
      <c r="A95" s="19" t="s">
        <v>34</v>
      </c>
      <c s="23" t="s">
        <v>138</v>
      </c>
      <c s="23" t="s">
        <v>139</v>
      </c>
      <c s="19" t="s">
        <v>36</v>
      </c>
      <c s="24" t="s">
        <v>140</v>
      </c>
      <c s="25" t="s">
        <v>55</v>
      </c>
      <c s="26">
        <v>7</v>
      </c>
      <c s="27">
        <v>0</v>
      </c>
      <c s="27">
        <f>ROUND(ROUND(H95,2)*ROUND(G95,3),2)</f>
      </c>
      <c r="O95">
        <f>(I95*21)/100</f>
      </c>
      <c t="s">
        <v>13</v>
      </c>
    </row>
    <row r="96" spans="1:5" ht="25.5">
      <c r="A96" s="28" t="s">
        <v>39</v>
      </c>
      <c r="E96" s="29" t="s">
        <v>141</v>
      </c>
    </row>
    <row r="97" spans="1:5" ht="38.25">
      <c r="A97" s="30" t="s">
        <v>41</v>
      </c>
      <c r="E97" s="31" t="s">
        <v>142</v>
      </c>
    </row>
    <row r="98" spans="1:5" ht="12.75">
      <c r="A98" t="s">
        <v>43</v>
      </c>
      <c r="E98" s="29" t="s">
        <v>36</v>
      </c>
    </row>
    <row r="99" spans="1:16" ht="12.75">
      <c r="A99" s="19" t="s">
        <v>34</v>
      </c>
      <c s="23" t="s">
        <v>143</v>
      </c>
      <c s="23" t="s">
        <v>144</v>
      </c>
      <c s="19" t="s">
        <v>36</v>
      </c>
      <c s="24" t="s">
        <v>145</v>
      </c>
      <c s="25" t="s">
        <v>55</v>
      </c>
      <c s="26">
        <v>7</v>
      </c>
      <c s="27">
        <v>0</v>
      </c>
      <c s="27">
        <f>ROUND(ROUND(H99,2)*ROUND(G99,3),2)</f>
      </c>
      <c r="O99">
        <f>(I99*21)/100</f>
      </c>
      <c t="s">
        <v>13</v>
      </c>
    </row>
    <row r="100" spans="1:5" ht="12.75">
      <c r="A100" s="28" t="s">
        <v>39</v>
      </c>
      <c r="E100" s="29" t="s">
        <v>145</v>
      </c>
    </row>
    <row r="101" spans="1:5" ht="38.25">
      <c r="A101" s="30" t="s">
        <v>41</v>
      </c>
      <c r="E101" s="31" t="s">
        <v>142</v>
      </c>
    </row>
    <row r="102" spans="1:5" ht="12.75">
      <c r="A102" t="s">
        <v>43</v>
      </c>
      <c r="E102" s="29" t="s">
        <v>36</v>
      </c>
    </row>
    <row r="103" spans="1:16" ht="12.75">
      <c r="A103" s="19" t="s">
        <v>34</v>
      </c>
      <c s="23" t="s">
        <v>146</v>
      </c>
      <c s="23" t="s">
        <v>147</v>
      </c>
      <c s="19" t="s">
        <v>36</v>
      </c>
      <c s="24" t="s">
        <v>148</v>
      </c>
      <c s="25" t="s">
        <v>55</v>
      </c>
      <c s="26">
        <v>17</v>
      </c>
      <c s="27">
        <v>0</v>
      </c>
      <c s="27">
        <f>ROUND(ROUND(H103,2)*ROUND(G103,3),2)</f>
      </c>
      <c r="O103">
        <f>(I103*21)/100</f>
      </c>
      <c t="s">
        <v>13</v>
      </c>
    </row>
    <row r="104" spans="1:5" ht="25.5">
      <c r="A104" s="28" t="s">
        <v>39</v>
      </c>
      <c r="E104" s="29" t="s">
        <v>149</v>
      </c>
    </row>
    <row r="105" spans="1:5" ht="76.5">
      <c r="A105" s="30" t="s">
        <v>41</v>
      </c>
      <c r="E105" s="31" t="s">
        <v>150</v>
      </c>
    </row>
    <row r="106" spans="1:5" ht="12.75">
      <c r="A106" t="s">
        <v>43</v>
      </c>
      <c r="E106" s="29" t="s">
        <v>151</v>
      </c>
    </row>
    <row r="107" spans="1:16" ht="12.75">
      <c r="A107" s="19" t="s">
        <v>34</v>
      </c>
      <c s="23" t="s">
        <v>152</v>
      </c>
      <c s="23" t="s">
        <v>153</v>
      </c>
      <c s="19" t="s">
        <v>36</v>
      </c>
      <c s="24" t="s">
        <v>154</v>
      </c>
      <c s="25" t="s">
        <v>55</v>
      </c>
      <c s="26">
        <v>17</v>
      </c>
      <c s="27">
        <v>0</v>
      </c>
      <c s="27">
        <f>ROUND(ROUND(H107,2)*ROUND(G107,3),2)</f>
      </c>
      <c r="O107">
        <f>(I107*21)/100</f>
      </c>
      <c t="s">
        <v>13</v>
      </c>
    </row>
    <row r="108" spans="1:5" ht="12.75">
      <c r="A108" s="28" t="s">
        <v>39</v>
      </c>
      <c r="E108" s="29" t="s">
        <v>154</v>
      </c>
    </row>
    <row r="109" spans="1:5" ht="76.5">
      <c r="A109" s="30" t="s">
        <v>41</v>
      </c>
      <c r="E109" s="31" t="s">
        <v>150</v>
      </c>
    </row>
    <row r="110" spans="1:5" ht="12.75">
      <c r="A110" t="s">
        <v>43</v>
      </c>
      <c r="E110" s="29" t="s">
        <v>36</v>
      </c>
    </row>
    <row r="111" spans="1:16" ht="12.75">
      <c r="A111" s="19" t="s">
        <v>34</v>
      </c>
      <c s="23" t="s">
        <v>155</v>
      </c>
      <c s="23" t="s">
        <v>156</v>
      </c>
      <c s="19" t="s">
        <v>36</v>
      </c>
      <c s="24" t="s">
        <v>157</v>
      </c>
      <c s="25" t="s">
        <v>55</v>
      </c>
      <c s="26">
        <v>44</v>
      </c>
      <c s="27">
        <v>0</v>
      </c>
      <c s="27">
        <f>ROUND(ROUND(H111,2)*ROUND(G111,3),2)</f>
      </c>
      <c r="O111">
        <f>(I111*21)/100</f>
      </c>
      <c t="s">
        <v>13</v>
      </c>
    </row>
    <row r="112" spans="1:5" ht="38.25">
      <c r="A112" s="28" t="s">
        <v>39</v>
      </c>
      <c r="E112" s="29" t="s">
        <v>158</v>
      </c>
    </row>
    <row r="113" spans="1:5" ht="76.5">
      <c r="A113" s="30" t="s">
        <v>41</v>
      </c>
      <c r="E113" s="31" t="s">
        <v>159</v>
      </c>
    </row>
    <row r="114" spans="1:5" ht="12.75">
      <c r="A114" t="s">
        <v>43</v>
      </c>
      <c r="E114" s="29" t="s">
        <v>36</v>
      </c>
    </row>
    <row r="115" spans="1:16" ht="12.75">
      <c r="A115" s="19" t="s">
        <v>34</v>
      </c>
      <c s="23" t="s">
        <v>160</v>
      </c>
      <c s="23" t="s">
        <v>161</v>
      </c>
      <c s="19" t="s">
        <v>36</v>
      </c>
      <c s="24" t="s">
        <v>162</v>
      </c>
      <c s="25" t="s">
        <v>55</v>
      </c>
      <c s="26">
        <v>1</v>
      </c>
      <c s="27">
        <v>0</v>
      </c>
      <c s="27">
        <f>ROUND(ROUND(H115,2)*ROUND(G115,3),2)</f>
      </c>
      <c r="O115">
        <f>(I115*21)/100</f>
      </c>
      <c t="s">
        <v>13</v>
      </c>
    </row>
    <row r="116" spans="1:5" ht="25.5">
      <c r="A116" s="28" t="s">
        <v>39</v>
      </c>
      <c r="E116" s="29" t="s">
        <v>163</v>
      </c>
    </row>
    <row r="117" spans="1:5" ht="38.25">
      <c r="A117" s="30" t="s">
        <v>41</v>
      </c>
      <c r="E117" s="31" t="s">
        <v>164</v>
      </c>
    </row>
    <row r="118" spans="1:5" ht="38.25">
      <c r="A118" t="s">
        <v>43</v>
      </c>
      <c r="E118" s="29" t="s">
        <v>165</v>
      </c>
    </row>
    <row r="119" spans="1:16" ht="12.75">
      <c r="A119" s="19" t="s">
        <v>34</v>
      </c>
      <c s="23" t="s">
        <v>166</v>
      </c>
      <c s="23" t="s">
        <v>167</v>
      </c>
      <c s="19" t="s">
        <v>36</v>
      </c>
      <c s="24" t="s">
        <v>168</v>
      </c>
      <c s="25" t="s">
        <v>55</v>
      </c>
      <c s="26">
        <v>1</v>
      </c>
      <c s="27">
        <v>0</v>
      </c>
      <c s="27">
        <f>ROUND(ROUND(H119,2)*ROUND(G119,3),2)</f>
      </c>
      <c r="O119">
        <f>(I119*21)/100</f>
      </c>
      <c t="s">
        <v>13</v>
      </c>
    </row>
    <row r="120" spans="1:5" ht="12.75">
      <c r="A120" s="28" t="s">
        <v>39</v>
      </c>
      <c r="E120" s="29" t="s">
        <v>168</v>
      </c>
    </row>
    <row r="121" spans="1:5" ht="38.25">
      <c r="A121" s="30" t="s">
        <v>41</v>
      </c>
      <c r="E121" s="31" t="s">
        <v>164</v>
      </c>
    </row>
    <row r="122" spans="1:5" ht="12.75">
      <c r="A122" t="s">
        <v>43</v>
      </c>
      <c r="E122" s="29" t="s">
        <v>36</v>
      </c>
    </row>
    <row r="123" spans="1:16" ht="25.5">
      <c r="A123" s="19" t="s">
        <v>34</v>
      </c>
      <c s="23" t="s">
        <v>169</v>
      </c>
      <c s="23" t="s">
        <v>170</v>
      </c>
      <c s="19" t="s">
        <v>36</v>
      </c>
      <c s="24" t="s">
        <v>171</v>
      </c>
      <c s="25" t="s">
        <v>63</v>
      </c>
      <c s="26">
        <v>50</v>
      </c>
      <c s="27">
        <v>0</v>
      </c>
      <c s="27">
        <f>ROUND(ROUND(H123,2)*ROUND(G123,3),2)</f>
      </c>
      <c r="O123">
        <f>(I123*21)/100</f>
      </c>
      <c t="s">
        <v>13</v>
      </c>
    </row>
    <row r="124" spans="1:5" ht="25.5">
      <c r="A124" s="28" t="s">
        <v>39</v>
      </c>
      <c r="E124" s="29" t="s">
        <v>172</v>
      </c>
    </row>
    <row r="125" spans="1:5" ht="38.25">
      <c r="A125" s="30" t="s">
        <v>41</v>
      </c>
      <c r="E125" s="31" t="s">
        <v>173</v>
      </c>
    </row>
    <row r="126" spans="1:5" ht="12.75">
      <c r="A126" t="s">
        <v>43</v>
      </c>
      <c r="E126" s="29" t="s">
        <v>36</v>
      </c>
    </row>
    <row r="127" spans="1:16" ht="12.75">
      <c r="A127" s="19" t="s">
        <v>34</v>
      </c>
      <c s="23" t="s">
        <v>174</v>
      </c>
      <c s="23" t="s">
        <v>175</v>
      </c>
      <c s="19" t="s">
        <v>36</v>
      </c>
      <c s="24" t="s">
        <v>176</v>
      </c>
      <c s="25" t="s">
        <v>55</v>
      </c>
      <c s="26">
        <v>1</v>
      </c>
      <c s="27">
        <v>0</v>
      </c>
      <c s="27">
        <f>ROUND(ROUND(H127,2)*ROUND(G127,3),2)</f>
      </c>
      <c r="O127">
        <f>(I127*21)/100</f>
      </c>
      <c t="s">
        <v>13</v>
      </c>
    </row>
    <row r="128" spans="1:5" ht="12.75">
      <c r="A128" s="28" t="s">
        <v>39</v>
      </c>
      <c r="E128" s="29" t="s">
        <v>176</v>
      </c>
    </row>
    <row r="129" spans="1:5" ht="38.25">
      <c r="A129" s="30" t="s">
        <v>41</v>
      </c>
      <c r="E129" s="31" t="s">
        <v>177</v>
      </c>
    </row>
    <row r="130" spans="1:5" ht="12.75">
      <c r="A130" t="s">
        <v>43</v>
      </c>
      <c r="E130" s="29" t="s">
        <v>36</v>
      </c>
    </row>
    <row r="131" spans="1:16" ht="12.75">
      <c r="A131" s="19" t="s">
        <v>34</v>
      </c>
      <c s="23" t="s">
        <v>178</v>
      </c>
      <c s="23" t="s">
        <v>179</v>
      </c>
      <c s="19" t="s">
        <v>36</v>
      </c>
      <c s="24" t="s">
        <v>180</v>
      </c>
      <c s="25" t="s">
        <v>181</v>
      </c>
      <c s="26">
        <v>0.05</v>
      </c>
      <c s="27">
        <v>0</v>
      </c>
      <c s="27">
        <f>ROUND(ROUND(H131,2)*ROUND(G131,3),2)</f>
      </c>
      <c r="O131">
        <f>(I131*21)/100</f>
      </c>
      <c t="s">
        <v>13</v>
      </c>
    </row>
    <row r="132" spans="1:5" ht="12.75">
      <c r="A132" s="28" t="s">
        <v>39</v>
      </c>
      <c r="E132" s="29" t="s">
        <v>182</v>
      </c>
    </row>
    <row r="133" spans="1:5" ht="38.25">
      <c r="A133" s="30" t="s">
        <v>41</v>
      </c>
      <c r="E133" s="31" t="s">
        <v>183</v>
      </c>
    </row>
    <row r="134" spans="1:5" ht="12.75">
      <c r="A134" t="s">
        <v>43</v>
      </c>
      <c r="E134" s="29" t="s">
        <v>36</v>
      </c>
    </row>
    <row r="135" spans="1:16" ht="12.75">
      <c r="A135" s="19" t="s">
        <v>34</v>
      </c>
      <c s="23" t="s">
        <v>184</v>
      </c>
      <c s="23" t="s">
        <v>185</v>
      </c>
      <c s="19" t="s">
        <v>36</v>
      </c>
      <c s="24" t="s">
        <v>186</v>
      </c>
      <c s="25" t="s">
        <v>63</v>
      </c>
      <c s="26">
        <v>50</v>
      </c>
      <c s="27">
        <v>0</v>
      </c>
      <c s="27">
        <f>ROUND(ROUND(H135,2)*ROUND(G135,3),2)</f>
      </c>
      <c r="O135">
        <f>(I135*21)/100</f>
      </c>
      <c t="s">
        <v>13</v>
      </c>
    </row>
    <row r="136" spans="1:5" ht="12.75">
      <c r="A136" s="28" t="s">
        <v>39</v>
      </c>
      <c r="E136" s="29" t="s">
        <v>186</v>
      </c>
    </row>
    <row r="137" spans="1:5" ht="51">
      <c r="A137" s="30" t="s">
        <v>41</v>
      </c>
      <c r="E137" s="31" t="s">
        <v>187</v>
      </c>
    </row>
    <row r="138" spans="1:5" ht="12.75">
      <c r="A138" t="s">
        <v>43</v>
      </c>
      <c r="E138" s="29" t="s">
        <v>36</v>
      </c>
    </row>
    <row r="139" spans="1:16" ht="12.75">
      <c r="A139" s="19" t="s">
        <v>34</v>
      </c>
      <c s="23" t="s">
        <v>188</v>
      </c>
      <c s="23" t="s">
        <v>189</v>
      </c>
      <c s="19" t="s">
        <v>36</v>
      </c>
      <c s="24" t="s">
        <v>190</v>
      </c>
      <c s="25" t="s">
        <v>55</v>
      </c>
      <c s="26">
        <v>1</v>
      </c>
      <c s="27">
        <v>0</v>
      </c>
      <c s="27">
        <f>ROUND(ROUND(H139,2)*ROUND(G139,3),2)</f>
      </c>
      <c r="O139">
        <f>(I139*21)/100</f>
      </c>
      <c t="s">
        <v>13</v>
      </c>
    </row>
    <row r="140" spans="1:5" ht="12.75">
      <c r="A140" s="28" t="s">
        <v>39</v>
      </c>
      <c r="E140" s="29" t="s">
        <v>190</v>
      </c>
    </row>
    <row r="141" spans="1:5" ht="38.25">
      <c r="A141" s="30" t="s">
        <v>41</v>
      </c>
      <c r="E141" s="31" t="s">
        <v>191</v>
      </c>
    </row>
    <row r="142" spans="1:5" ht="12.75">
      <c r="A142" t="s">
        <v>43</v>
      </c>
      <c r="E142" s="29" t="s">
        <v>36</v>
      </c>
    </row>
    <row r="143" spans="1:16" ht="12.75">
      <c r="A143" s="19" t="s">
        <v>34</v>
      </c>
      <c s="23" t="s">
        <v>192</v>
      </c>
      <c s="23" t="s">
        <v>193</v>
      </c>
      <c s="19" t="s">
        <v>36</v>
      </c>
      <c s="24" t="s">
        <v>194</v>
      </c>
      <c s="25" t="s">
        <v>55</v>
      </c>
      <c s="26">
        <v>1</v>
      </c>
      <c s="27">
        <v>0</v>
      </c>
      <c s="27">
        <f>ROUND(ROUND(H143,2)*ROUND(G143,3),2)</f>
      </c>
      <c r="O143">
        <f>(I143*21)/100</f>
      </c>
      <c t="s">
        <v>13</v>
      </c>
    </row>
    <row r="144" spans="1:5" ht="12.75">
      <c r="A144" s="28" t="s">
        <v>39</v>
      </c>
      <c r="E144" s="29" t="s">
        <v>194</v>
      </c>
    </row>
    <row r="145" spans="1:5" ht="38.25">
      <c r="A145" s="30" t="s">
        <v>41</v>
      </c>
      <c r="E145" s="31" t="s">
        <v>191</v>
      </c>
    </row>
    <row r="146" spans="1:5" ht="12.75">
      <c r="A146" t="s">
        <v>43</v>
      </c>
      <c r="E146" s="29" t="s">
        <v>36</v>
      </c>
    </row>
    <row r="147" spans="1:16" ht="12.75">
      <c r="A147" s="19" t="s">
        <v>34</v>
      </c>
      <c s="23" t="s">
        <v>195</v>
      </c>
      <c s="23" t="s">
        <v>196</v>
      </c>
      <c s="19" t="s">
        <v>36</v>
      </c>
      <c s="24" t="s">
        <v>197</v>
      </c>
      <c s="25" t="s">
        <v>55</v>
      </c>
      <c s="26">
        <v>1</v>
      </c>
      <c s="27">
        <v>0</v>
      </c>
      <c s="27">
        <f>ROUND(ROUND(H147,2)*ROUND(G147,3),2)</f>
      </c>
      <c r="O147">
        <f>(I147*21)/100</f>
      </c>
      <c t="s">
        <v>13</v>
      </c>
    </row>
    <row r="148" spans="1:5" ht="12.75">
      <c r="A148" s="28" t="s">
        <v>39</v>
      </c>
      <c r="E148" s="29" t="s">
        <v>197</v>
      </c>
    </row>
    <row r="149" spans="1:5" ht="38.25">
      <c r="A149" s="30" t="s">
        <v>41</v>
      </c>
      <c r="E149" s="31" t="s">
        <v>198</v>
      </c>
    </row>
    <row r="150" spans="1:5" ht="12.75">
      <c r="A150" t="s">
        <v>43</v>
      </c>
      <c r="E150" s="29" t="s">
        <v>36</v>
      </c>
    </row>
    <row r="151" spans="1:16" ht="12.75">
      <c r="A151" s="19" t="s">
        <v>34</v>
      </c>
      <c s="23" t="s">
        <v>199</v>
      </c>
      <c s="23" t="s">
        <v>200</v>
      </c>
      <c s="19" t="s">
        <v>36</v>
      </c>
      <c s="24" t="s">
        <v>201</v>
      </c>
      <c s="25" t="s">
        <v>55</v>
      </c>
      <c s="26">
        <v>1</v>
      </c>
      <c s="27">
        <v>0</v>
      </c>
      <c s="27">
        <f>ROUND(ROUND(H151,2)*ROUND(G151,3),2)</f>
      </c>
      <c r="O151">
        <f>(I151*21)/100</f>
      </c>
      <c t="s">
        <v>13</v>
      </c>
    </row>
    <row r="152" spans="1:5" ht="12.75">
      <c r="A152" s="28" t="s">
        <v>39</v>
      </c>
      <c r="E152" s="29" t="s">
        <v>201</v>
      </c>
    </row>
    <row r="153" spans="1:5" ht="38.25">
      <c r="A153" s="30" t="s">
        <v>41</v>
      </c>
      <c r="E153" s="31" t="s">
        <v>198</v>
      </c>
    </row>
    <row r="154" spans="1:5" ht="12.75">
      <c r="A154" t="s">
        <v>43</v>
      </c>
      <c r="E154" s="29" t="s">
        <v>36</v>
      </c>
    </row>
    <row r="155" spans="1:16" ht="12.75">
      <c r="A155" s="19" t="s">
        <v>34</v>
      </c>
      <c s="23" t="s">
        <v>202</v>
      </c>
      <c s="23" t="s">
        <v>203</v>
      </c>
      <c s="19" t="s">
        <v>36</v>
      </c>
      <c s="24" t="s">
        <v>204</v>
      </c>
      <c s="25" t="s">
        <v>55</v>
      </c>
      <c s="26">
        <v>1</v>
      </c>
      <c s="27">
        <v>0</v>
      </c>
      <c s="27">
        <f>ROUND(ROUND(H155,2)*ROUND(G155,3),2)</f>
      </c>
      <c r="O155">
        <f>(I155*21)/100</f>
      </c>
      <c t="s">
        <v>13</v>
      </c>
    </row>
    <row r="156" spans="1:5" ht="12.75">
      <c r="A156" s="28" t="s">
        <v>39</v>
      </c>
      <c r="E156" s="29" t="s">
        <v>204</v>
      </c>
    </row>
    <row r="157" spans="1:5" ht="38.25">
      <c r="A157" s="30" t="s">
        <v>41</v>
      </c>
      <c r="E157" s="31" t="s">
        <v>205</v>
      </c>
    </row>
    <row r="158" spans="1:5" ht="12.75">
      <c r="A158" t="s">
        <v>43</v>
      </c>
      <c r="E158" s="29" t="s">
        <v>36</v>
      </c>
    </row>
    <row r="159" spans="1:16" ht="12.75">
      <c r="A159" s="19" t="s">
        <v>34</v>
      </c>
      <c s="23" t="s">
        <v>206</v>
      </c>
      <c s="23" t="s">
        <v>207</v>
      </c>
      <c s="19" t="s">
        <v>36</v>
      </c>
      <c s="24" t="s">
        <v>208</v>
      </c>
      <c s="25" t="s">
        <v>55</v>
      </c>
      <c s="26">
        <v>1</v>
      </c>
      <c s="27">
        <v>0</v>
      </c>
      <c s="27">
        <f>ROUND(ROUND(H159,2)*ROUND(G159,3),2)</f>
      </c>
      <c r="O159">
        <f>(I159*21)/100</f>
      </c>
      <c t="s">
        <v>13</v>
      </c>
    </row>
    <row r="160" spans="1:5" ht="12.75">
      <c r="A160" s="28" t="s">
        <v>39</v>
      </c>
      <c r="E160" s="29" t="s">
        <v>208</v>
      </c>
    </row>
    <row r="161" spans="1:5" ht="38.25">
      <c r="A161" s="30" t="s">
        <v>41</v>
      </c>
      <c r="E161" s="31" t="s">
        <v>205</v>
      </c>
    </row>
    <row r="162" spans="1:5" ht="12.75">
      <c r="A162" t="s">
        <v>43</v>
      </c>
      <c r="E162" s="29" t="s">
        <v>36</v>
      </c>
    </row>
    <row r="163" spans="1:16" ht="12.75">
      <c r="A163" s="19" t="s">
        <v>34</v>
      </c>
      <c s="23" t="s">
        <v>209</v>
      </c>
      <c s="23" t="s">
        <v>210</v>
      </c>
      <c s="19" t="s">
        <v>36</v>
      </c>
      <c s="24" t="s">
        <v>211</v>
      </c>
      <c s="25" t="s">
        <v>55</v>
      </c>
      <c s="26">
        <v>40</v>
      </c>
      <c s="27">
        <v>0</v>
      </c>
      <c s="27">
        <f>ROUND(ROUND(H163,2)*ROUND(G163,3),2)</f>
      </c>
      <c r="O163">
        <f>(I163*21)/100</f>
      </c>
      <c t="s">
        <v>13</v>
      </c>
    </row>
    <row r="164" spans="1:5" ht="12.75">
      <c r="A164" s="28" t="s">
        <v>39</v>
      </c>
      <c r="E164" s="29" t="s">
        <v>211</v>
      </c>
    </row>
    <row r="165" spans="1:5" ht="89.25">
      <c r="A165" s="30" t="s">
        <v>41</v>
      </c>
      <c r="E165" s="31" t="s">
        <v>212</v>
      </c>
    </row>
    <row r="166" spans="1:5" ht="12.75">
      <c r="A166" t="s">
        <v>43</v>
      </c>
      <c r="E166" s="29" t="s">
        <v>36</v>
      </c>
    </row>
    <row r="167" spans="1:16" ht="25.5">
      <c r="A167" s="19" t="s">
        <v>34</v>
      </c>
      <c s="23" t="s">
        <v>213</v>
      </c>
      <c s="23" t="s">
        <v>214</v>
      </c>
      <c s="19" t="s">
        <v>36</v>
      </c>
      <c s="24" t="s">
        <v>215</v>
      </c>
      <c s="25" t="s">
        <v>55</v>
      </c>
      <c s="26">
        <v>6</v>
      </c>
      <c s="27">
        <v>0</v>
      </c>
      <c s="27">
        <f>ROUND(ROUND(H167,2)*ROUND(G167,3),2)</f>
      </c>
      <c r="O167">
        <f>(I167*21)/100</f>
      </c>
      <c t="s">
        <v>13</v>
      </c>
    </row>
    <row r="168" spans="1:5" ht="38.25">
      <c r="A168" s="28" t="s">
        <v>39</v>
      </c>
      <c r="E168" s="29" t="s">
        <v>216</v>
      </c>
    </row>
    <row r="169" spans="1:5" ht="38.25">
      <c r="A169" s="30" t="s">
        <v>41</v>
      </c>
      <c r="E169" s="31" t="s">
        <v>217</v>
      </c>
    </row>
    <row r="170" spans="1:5" ht="38.25">
      <c r="A170" t="s">
        <v>43</v>
      </c>
      <c r="E170" s="29" t="s">
        <v>218</v>
      </c>
    </row>
    <row r="171" spans="1:16" ht="12.75">
      <c r="A171" s="19" t="s">
        <v>34</v>
      </c>
      <c s="23" t="s">
        <v>219</v>
      </c>
      <c s="23" t="s">
        <v>220</v>
      </c>
      <c s="19" t="s">
        <v>36</v>
      </c>
      <c s="24" t="s">
        <v>221</v>
      </c>
      <c s="25" t="s">
        <v>63</v>
      </c>
      <c s="26">
        <v>0.6</v>
      </c>
      <c s="27">
        <v>0</v>
      </c>
      <c s="27">
        <f>ROUND(ROUND(H171,2)*ROUND(G171,3),2)</f>
      </c>
      <c r="O171">
        <f>(I171*21)/100</f>
      </c>
      <c t="s">
        <v>13</v>
      </c>
    </row>
    <row r="172" spans="1:5" ht="12.75">
      <c r="A172" s="28" t="s">
        <v>39</v>
      </c>
      <c r="E172" s="29" t="s">
        <v>221</v>
      </c>
    </row>
    <row r="173" spans="1:5" ht="38.25">
      <c r="A173" s="30" t="s">
        <v>41</v>
      </c>
      <c r="E173" s="31" t="s">
        <v>222</v>
      </c>
    </row>
    <row r="174" spans="1:5" ht="12.75">
      <c r="A174" t="s">
        <v>43</v>
      </c>
      <c r="E174" s="29" t="s">
        <v>36</v>
      </c>
    </row>
    <row r="175" spans="1:16" ht="12.75">
      <c r="A175" s="19" t="s">
        <v>34</v>
      </c>
      <c s="23" t="s">
        <v>223</v>
      </c>
      <c s="23" t="s">
        <v>224</v>
      </c>
      <c s="19" t="s">
        <v>36</v>
      </c>
      <c s="24" t="s">
        <v>225</v>
      </c>
      <c s="25" t="s">
        <v>55</v>
      </c>
      <c s="26">
        <v>8</v>
      </c>
      <c s="27">
        <v>0</v>
      </c>
      <c s="27">
        <f>ROUND(ROUND(H175,2)*ROUND(G175,3),2)</f>
      </c>
      <c r="O175">
        <f>(I175*21)/100</f>
      </c>
      <c t="s">
        <v>13</v>
      </c>
    </row>
    <row r="176" spans="1:5" ht="12.75">
      <c r="A176" s="28" t="s">
        <v>39</v>
      </c>
      <c r="E176" s="29" t="s">
        <v>226</v>
      </c>
    </row>
    <row r="177" spans="1:5" ht="89.25">
      <c r="A177" s="30" t="s">
        <v>41</v>
      </c>
      <c r="E177" s="31" t="s">
        <v>227</v>
      </c>
    </row>
    <row r="178" spans="1:5" ht="12.75">
      <c r="A178" t="s">
        <v>43</v>
      </c>
      <c r="E178" s="29" t="s">
        <v>36</v>
      </c>
    </row>
    <row r="179" spans="1:16" ht="12.75">
      <c r="A179" s="19" t="s">
        <v>34</v>
      </c>
      <c s="23" t="s">
        <v>228</v>
      </c>
      <c s="23" t="s">
        <v>229</v>
      </c>
      <c s="19" t="s">
        <v>36</v>
      </c>
      <c s="24" t="s">
        <v>230</v>
      </c>
      <c s="25" t="s">
        <v>55</v>
      </c>
      <c s="26">
        <v>1</v>
      </c>
      <c s="27">
        <v>0</v>
      </c>
      <c s="27">
        <f>ROUND(ROUND(H179,2)*ROUND(G179,3),2)</f>
      </c>
      <c r="O179">
        <f>(I179*21)/100</f>
      </c>
      <c t="s">
        <v>13</v>
      </c>
    </row>
    <row r="180" spans="1:5" ht="38.25">
      <c r="A180" s="28" t="s">
        <v>39</v>
      </c>
      <c r="E180" s="29" t="s">
        <v>231</v>
      </c>
    </row>
    <row r="181" spans="1:5" ht="38.25">
      <c r="A181" s="30" t="s">
        <v>41</v>
      </c>
      <c r="E181" s="31" t="s">
        <v>232</v>
      </c>
    </row>
    <row r="182" spans="1:5" ht="25.5">
      <c r="A182" t="s">
        <v>43</v>
      </c>
      <c r="E182" s="29" t="s">
        <v>233</v>
      </c>
    </row>
    <row r="183" spans="1:16" ht="12.75">
      <c r="A183" s="19" t="s">
        <v>34</v>
      </c>
      <c s="23" t="s">
        <v>234</v>
      </c>
      <c s="23" t="s">
        <v>235</v>
      </c>
      <c s="19" t="s">
        <v>36</v>
      </c>
      <c s="24" t="s">
        <v>236</v>
      </c>
      <c s="25" t="s">
        <v>55</v>
      </c>
      <c s="26">
        <v>1</v>
      </c>
      <c s="27">
        <v>0</v>
      </c>
      <c s="27">
        <f>ROUND(ROUND(H183,2)*ROUND(G183,3),2)</f>
      </c>
      <c r="O183">
        <f>(I183*21)/100</f>
      </c>
      <c t="s">
        <v>13</v>
      </c>
    </row>
    <row r="184" spans="1:5" ht="12.75">
      <c r="A184" s="28" t="s">
        <v>39</v>
      </c>
      <c r="E184" s="29" t="s">
        <v>236</v>
      </c>
    </row>
    <row r="185" spans="1:5" ht="38.25">
      <c r="A185" s="30" t="s">
        <v>41</v>
      </c>
      <c r="E185" s="31" t="s">
        <v>232</v>
      </c>
    </row>
    <row r="186" spans="1:5" ht="12.75">
      <c r="A186" t="s">
        <v>43</v>
      </c>
      <c r="E186" s="29" t="s">
        <v>36</v>
      </c>
    </row>
    <row r="187" spans="1:16" ht="12.75">
      <c r="A187" s="19" t="s">
        <v>34</v>
      </c>
      <c s="23" t="s">
        <v>237</v>
      </c>
      <c s="23" t="s">
        <v>238</v>
      </c>
      <c s="19" t="s">
        <v>36</v>
      </c>
      <c s="24" t="s">
        <v>239</v>
      </c>
      <c s="25" t="s">
        <v>55</v>
      </c>
      <c s="26">
        <v>1</v>
      </c>
      <c s="27">
        <v>0</v>
      </c>
      <c s="27">
        <f>ROUND(ROUND(H187,2)*ROUND(G187,3),2)</f>
      </c>
      <c r="O187">
        <f>(I187*21)/100</f>
      </c>
      <c t="s">
        <v>13</v>
      </c>
    </row>
    <row r="188" spans="1:5" ht="12.75">
      <c r="A188" s="28" t="s">
        <v>39</v>
      </c>
      <c r="E188" s="29" t="s">
        <v>239</v>
      </c>
    </row>
    <row r="189" spans="1:5" ht="38.25">
      <c r="A189" s="30" t="s">
        <v>41</v>
      </c>
      <c r="E189" s="31" t="s">
        <v>232</v>
      </c>
    </row>
    <row r="190" spans="1:5" ht="12.75">
      <c r="A190" t="s">
        <v>43</v>
      </c>
      <c r="E190" s="29" t="s">
        <v>36</v>
      </c>
    </row>
    <row r="191" spans="1:16" ht="12.75">
      <c r="A191" s="19" t="s">
        <v>34</v>
      </c>
      <c s="23" t="s">
        <v>240</v>
      </c>
      <c s="23" t="s">
        <v>241</v>
      </c>
      <c s="19" t="s">
        <v>36</v>
      </c>
      <c s="24" t="s">
        <v>242</v>
      </c>
      <c s="25" t="s">
        <v>55</v>
      </c>
      <c s="26">
        <v>1</v>
      </c>
      <c s="27">
        <v>0</v>
      </c>
      <c s="27">
        <f>ROUND(ROUND(H191,2)*ROUND(G191,3),2)</f>
      </c>
      <c r="O191">
        <f>(I191*21)/100</f>
      </c>
      <c t="s">
        <v>13</v>
      </c>
    </row>
    <row r="192" spans="1:5" ht="12.75">
      <c r="A192" s="28" t="s">
        <v>39</v>
      </c>
      <c r="E192" s="29" t="s">
        <v>243</v>
      </c>
    </row>
    <row r="193" spans="1:5" ht="38.25">
      <c r="A193" s="30" t="s">
        <v>41</v>
      </c>
      <c r="E193" s="31" t="s">
        <v>232</v>
      </c>
    </row>
    <row r="194" spans="1:5" ht="12.75">
      <c r="A194" t="s">
        <v>43</v>
      </c>
      <c r="E194" s="29" t="s">
        <v>36</v>
      </c>
    </row>
    <row r="195" spans="1:16" ht="12.75">
      <c r="A195" s="19" t="s">
        <v>34</v>
      </c>
      <c s="23" t="s">
        <v>244</v>
      </c>
      <c s="23" t="s">
        <v>245</v>
      </c>
      <c s="19" t="s">
        <v>36</v>
      </c>
      <c s="24" t="s">
        <v>246</v>
      </c>
      <c s="25" t="s">
        <v>55</v>
      </c>
      <c s="26">
        <v>1</v>
      </c>
      <c s="27">
        <v>0</v>
      </c>
      <c s="27">
        <f>ROUND(ROUND(H195,2)*ROUND(G195,3),2)</f>
      </c>
      <c r="O195">
        <f>(I195*21)/100</f>
      </c>
      <c t="s">
        <v>13</v>
      </c>
    </row>
    <row r="196" spans="1:5" ht="12.75">
      <c r="A196" s="28" t="s">
        <v>39</v>
      </c>
      <c r="E196" s="29" t="s">
        <v>246</v>
      </c>
    </row>
    <row r="197" spans="1:5" ht="38.25">
      <c r="A197" s="30" t="s">
        <v>41</v>
      </c>
      <c r="E197" s="31" t="s">
        <v>232</v>
      </c>
    </row>
    <row r="198" spans="1:5" ht="12.75">
      <c r="A198" t="s">
        <v>43</v>
      </c>
      <c r="E198" s="29" t="s">
        <v>36</v>
      </c>
    </row>
    <row r="199" spans="1:16" ht="12.75">
      <c r="A199" s="19" t="s">
        <v>34</v>
      </c>
      <c s="23" t="s">
        <v>247</v>
      </c>
      <c s="23" t="s">
        <v>248</v>
      </c>
      <c s="19" t="s">
        <v>36</v>
      </c>
      <c s="24" t="s">
        <v>249</v>
      </c>
      <c s="25" t="s">
        <v>55</v>
      </c>
      <c s="26">
        <v>1</v>
      </c>
      <c s="27">
        <v>0</v>
      </c>
      <c s="27">
        <f>ROUND(ROUND(H199,2)*ROUND(G199,3),2)</f>
      </c>
      <c r="O199">
        <f>(I199*21)/100</f>
      </c>
      <c t="s">
        <v>13</v>
      </c>
    </row>
    <row r="200" spans="1:5" ht="51">
      <c r="A200" s="28" t="s">
        <v>39</v>
      </c>
      <c r="E200" s="29" t="s">
        <v>250</v>
      </c>
    </row>
    <row r="201" spans="1:5" ht="38.25">
      <c r="A201" s="30" t="s">
        <v>41</v>
      </c>
      <c r="E201" s="31" t="s">
        <v>232</v>
      </c>
    </row>
    <row r="202" spans="1:5" ht="38.25">
      <c r="A202" t="s">
        <v>43</v>
      </c>
      <c r="E202" s="29" t="s">
        <v>251</v>
      </c>
    </row>
    <row r="203" spans="1:16" ht="12.75">
      <c r="A203" s="19" t="s">
        <v>34</v>
      </c>
      <c s="23" t="s">
        <v>252</v>
      </c>
      <c s="23" t="s">
        <v>253</v>
      </c>
      <c s="19" t="s">
        <v>36</v>
      </c>
      <c s="24" t="s">
        <v>254</v>
      </c>
      <c s="25" t="s">
        <v>55</v>
      </c>
      <c s="26">
        <v>1</v>
      </c>
      <c s="27">
        <v>0</v>
      </c>
      <c s="27">
        <f>ROUND(ROUND(H203,2)*ROUND(G203,3),2)</f>
      </c>
      <c r="O203">
        <f>(I203*21)/100</f>
      </c>
      <c t="s">
        <v>13</v>
      </c>
    </row>
    <row r="204" spans="1:5" ht="12.75">
      <c r="A204" s="28" t="s">
        <v>39</v>
      </c>
      <c r="E204" s="29" t="s">
        <v>254</v>
      </c>
    </row>
    <row r="205" spans="1:5" ht="38.25">
      <c r="A205" s="30" t="s">
        <v>41</v>
      </c>
      <c r="E205" s="31" t="s">
        <v>232</v>
      </c>
    </row>
    <row r="206" spans="1:5" ht="12.75">
      <c r="A206" t="s">
        <v>43</v>
      </c>
      <c r="E206" s="29" t="s">
        <v>36</v>
      </c>
    </row>
    <row r="207" spans="1:16" ht="12.75">
      <c r="A207" s="19" t="s">
        <v>34</v>
      </c>
      <c s="23" t="s">
        <v>255</v>
      </c>
      <c s="23" t="s">
        <v>256</v>
      </c>
      <c s="19" t="s">
        <v>36</v>
      </c>
      <c s="24" t="s">
        <v>257</v>
      </c>
      <c s="25" t="s">
        <v>55</v>
      </c>
      <c s="26">
        <v>2</v>
      </c>
      <c s="27">
        <v>0</v>
      </c>
      <c s="27">
        <f>ROUND(ROUND(H207,2)*ROUND(G207,3),2)</f>
      </c>
      <c r="O207">
        <f>(I207*21)/100</f>
      </c>
      <c t="s">
        <v>13</v>
      </c>
    </row>
    <row r="208" spans="1:5" ht="51">
      <c r="A208" s="28" t="s">
        <v>39</v>
      </c>
      <c r="E208" s="29" t="s">
        <v>258</v>
      </c>
    </row>
    <row r="209" spans="1:5" ht="38.25">
      <c r="A209" s="30" t="s">
        <v>41</v>
      </c>
      <c r="E209" s="31" t="s">
        <v>259</v>
      </c>
    </row>
    <row r="210" spans="1:5" ht="38.25">
      <c r="A210" t="s">
        <v>43</v>
      </c>
      <c r="E210" s="29" t="s">
        <v>251</v>
      </c>
    </row>
    <row r="211" spans="1:16" ht="12.75">
      <c r="A211" s="19" t="s">
        <v>34</v>
      </c>
      <c s="23" t="s">
        <v>260</v>
      </c>
      <c s="23" t="s">
        <v>261</v>
      </c>
      <c s="19" t="s">
        <v>36</v>
      </c>
      <c s="24" t="s">
        <v>262</v>
      </c>
      <c s="25" t="s">
        <v>55</v>
      </c>
      <c s="26">
        <v>1</v>
      </c>
      <c s="27">
        <v>0</v>
      </c>
      <c s="27">
        <f>ROUND(ROUND(H211,2)*ROUND(G211,3),2)</f>
      </c>
      <c r="O211">
        <f>(I211*21)/100</f>
      </c>
      <c t="s">
        <v>13</v>
      </c>
    </row>
    <row r="212" spans="1:5" ht="12.75">
      <c r="A212" s="28" t="s">
        <v>39</v>
      </c>
      <c r="E212" s="29" t="s">
        <v>262</v>
      </c>
    </row>
    <row r="213" spans="1:5" ht="38.25">
      <c r="A213" s="30" t="s">
        <v>41</v>
      </c>
      <c r="E213" s="31" t="s">
        <v>263</v>
      </c>
    </row>
    <row r="214" spans="1:5" ht="12.75">
      <c r="A214" t="s">
        <v>43</v>
      </c>
      <c r="E214" s="29" t="s">
        <v>36</v>
      </c>
    </row>
    <row r="215" spans="1:16" ht="12.75">
      <c r="A215" s="19" t="s">
        <v>34</v>
      </c>
      <c s="23" t="s">
        <v>264</v>
      </c>
      <c s="23" t="s">
        <v>265</v>
      </c>
      <c s="19" t="s">
        <v>36</v>
      </c>
      <c s="24" t="s">
        <v>266</v>
      </c>
      <c s="25" t="s">
        <v>55</v>
      </c>
      <c s="26">
        <v>2</v>
      </c>
      <c s="27">
        <v>0</v>
      </c>
      <c s="27">
        <f>ROUND(ROUND(H215,2)*ROUND(G215,3),2)</f>
      </c>
      <c r="O215">
        <f>(I215*21)/100</f>
      </c>
      <c t="s">
        <v>13</v>
      </c>
    </row>
    <row r="216" spans="1:5" ht="12.75">
      <c r="A216" s="28" t="s">
        <v>39</v>
      </c>
      <c r="E216" s="29" t="s">
        <v>266</v>
      </c>
    </row>
    <row r="217" spans="1:5" ht="38.25">
      <c r="A217" s="30" t="s">
        <v>41</v>
      </c>
      <c r="E217" s="31" t="s">
        <v>267</v>
      </c>
    </row>
    <row r="218" spans="1:5" ht="12.75">
      <c r="A218" t="s">
        <v>43</v>
      </c>
      <c r="E218" s="29" t="s">
        <v>36</v>
      </c>
    </row>
    <row r="219" spans="1:16" ht="12.75">
      <c r="A219" s="19" t="s">
        <v>34</v>
      </c>
      <c s="23" t="s">
        <v>268</v>
      </c>
      <c s="23" t="s">
        <v>269</v>
      </c>
      <c s="19" t="s">
        <v>36</v>
      </c>
      <c s="24" t="s">
        <v>270</v>
      </c>
      <c s="25" t="s">
        <v>55</v>
      </c>
      <c s="26">
        <v>1</v>
      </c>
      <c s="27">
        <v>0</v>
      </c>
      <c s="27">
        <f>ROUND(ROUND(H219,2)*ROUND(G219,3),2)</f>
      </c>
      <c r="O219">
        <f>(I219*21)/100</f>
      </c>
      <c t="s">
        <v>13</v>
      </c>
    </row>
    <row r="220" spans="1:5" ht="12.75">
      <c r="A220" s="28" t="s">
        <v>39</v>
      </c>
      <c r="E220" s="29" t="s">
        <v>270</v>
      </c>
    </row>
    <row r="221" spans="1:5" ht="38.25">
      <c r="A221" s="30" t="s">
        <v>41</v>
      </c>
      <c r="E221" s="31" t="s">
        <v>263</v>
      </c>
    </row>
    <row r="222" spans="1:5" ht="12.75">
      <c r="A222" t="s">
        <v>43</v>
      </c>
      <c r="E222" s="29" t="s">
        <v>36</v>
      </c>
    </row>
    <row r="223" spans="1:16" ht="12.75">
      <c r="A223" s="19" t="s">
        <v>34</v>
      </c>
      <c s="23" t="s">
        <v>271</v>
      </c>
      <c s="23" t="s">
        <v>272</v>
      </c>
      <c s="19" t="s">
        <v>36</v>
      </c>
      <c s="24" t="s">
        <v>273</v>
      </c>
      <c s="25" t="s">
        <v>55</v>
      </c>
      <c s="26">
        <v>1</v>
      </c>
      <c s="27">
        <v>0</v>
      </c>
      <c s="27">
        <f>ROUND(ROUND(H223,2)*ROUND(G223,3),2)</f>
      </c>
      <c r="O223">
        <f>(I223*21)/100</f>
      </c>
      <c t="s">
        <v>13</v>
      </c>
    </row>
    <row r="224" spans="1:5" ht="51">
      <c r="A224" s="28" t="s">
        <v>39</v>
      </c>
      <c r="E224" s="29" t="s">
        <v>274</v>
      </c>
    </row>
    <row r="225" spans="1:5" ht="38.25">
      <c r="A225" s="30" t="s">
        <v>41</v>
      </c>
      <c r="E225" s="31" t="s">
        <v>263</v>
      </c>
    </row>
    <row r="226" spans="1:5" ht="38.25">
      <c r="A226" t="s">
        <v>43</v>
      </c>
      <c r="E226" s="29" t="s">
        <v>251</v>
      </c>
    </row>
    <row r="227" spans="1:16" ht="12.75">
      <c r="A227" s="19" t="s">
        <v>34</v>
      </c>
      <c s="23" t="s">
        <v>275</v>
      </c>
      <c s="23" t="s">
        <v>276</v>
      </c>
      <c s="19" t="s">
        <v>36</v>
      </c>
      <c s="24" t="s">
        <v>277</v>
      </c>
      <c s="25" t="s">
        <v>55</v>
      </c>
      <c s="26">
        <v>1</v>
      </c>
      <c s="27">
        <v>0</v>
      </c>
      <c s="27">
        <f>ROUND(ROUND(H227,2)*ROUND(G227,3),2)</f>
      </c>
      <c r="O227">
        <f>(I227*21)/100</f>
      </c>
      <c t="s">
        <v>13</v>
      </c>
    </row>
    <row r="228" spans="1:5" ht="12.75">
      <c r="A228" s="28" t="s">
        <v>39</v>
      </c>
      <c r="E228" s="29" t="s">
        <v>277</v>
      </c>
    </row>
    <row r="229" spans="1:5" ht="38.25">
      <c r="A229" s="30" t="s">
        <v>41</v>
      </c>
      <c r="E229" s="31" t="s">
        <v>263</v>
      </c>
    </row>
    <row r="230" spans="1:5" ht="12.75">
      <c r="A230" t="s">
        <v>43</v>
      </c>
      <c r="E230" s="29" t="s">
        <v>36</v>
      </c>
    </row>
    <row r="231" spans="1:16" ht="12.75">
      <c r="A231" s="19" t="s">
        <v>34</v>
      </c>
      <c s="23" t="s">
        <v>278</v>
      </c>
      <c s="23" t="s">
        <v>279</v>
      </c>
      <c s="19" t="s">
        <v>36</v>
      </c>
      <c s="24" t="s">
        <v>280</v>
      </c>
      <c s="25" t="s">
        <v>55</v>
      </c>
      <c s="26">
        <v>2</v>
      </c>
      <c s="27">
        <v>0</v>
      </c>
      <c s="27">
        <f>ROUND(ROUND(H231,2)*ROUND(G231,3),2)</f>
      </c>
      <c r="O231">
        <f>(I231*21)/100</f>
      </c>
      <c t="s">
        <v>13</v>
      </c>
    </row>
    <row r="232" spans="1:5" ht="12.75">
      <c r="A232" s="28" t="s">
        <v>39</v>
      </c>
      <c r="E232" s="29" t="s">
        <v>280</v>
      </c>
    </row>
    <row r="233" spans="1:5" ht="38.25">
      <c r="A233" s="30" t="s">
        <v>41</v>
      </c>
      <c r="E233" s="31" t="s">
        <v>267</v>
      </c>
    </row>
    <row r="234" spans="1:5" ht="12.75">
      <c r="A234" t="s">
        <v>43</v>
      </c>
      <c r="E234" s="29" t="s">
        <v>36</v>
      </c>
    </row>
    <row r="235" spans="1:16" ht="12.75">
      <c r="A235" s="19" t="s">
        <v>34</v>
      </c>
      <c s="23" t="s">
        <v>281</v>
      </c>
      <c s="23" t="s">
        <v>282</v>
      </c>
      <c s="19" t="s">
        <v>36</v>
      </c>
      <c s="24" t="s">
        <v>283</v>
      </c>
      <c s="25" t="s">
        <v>55</v>
      </c>
      <c s="26">
        <v>7</v>
      </c>
      <c s="27">
        <v>0</v>
      </c>
      <c s="27">
        <f>ROUND(ROUND(H235,2)*ROUND(G235,3),2)</f>
      </c>
      <c r="O235">
        <f>(I235*21)/100</f>
      </c>
      <c t="s">
        <v>13</v>
      </c>
    </row>
    <row r="236" spans="1:5" ht="25.5">
      <c r="A236" s="28" t="s">
        <v>39</v>
      </c>
      <c r="E236" s="29" t="s">
        <v>284</v>
      </c>
    </row>
    <row r="237" spans="1:5" ht="51">
      <c r="A237" s="30" t="s">
        <v>41</v>
      </c>
      <c r="E237" s="31" t="s">
        <v>285</v>
      </c>
    </row>
    <row r="238" spans="1:5" ht="12.75">
      <c r="A238" t="s">
        <v>43</v>
      </c>
      <c r="E238" s="29" t="s">
        <v>286</v>
      </c>
    </row>
    <row r="239" spans="1:16" ht="12.75">
      <c r="A239" s="19" t="s">
        <v>34</v>
      </c>
      <c s="23" t="s">
        <v>287</v>
      </c>
      <c s="23" t="s">
        <v>288</v>
      </c>
      <c s="19" t="s">
        <v>36</v>
      </c>
      <c s="24" t="s">
        <v>289</v>
      </c>
      <c s="25" t="s">
        <v>55</v>
      </c>
      <c s="26">
        <v>7</v>
      </c>
      <c s="27">
        <v>0</v>
      </c>
      <c s="27">
        <f>ROUND(ROUND(H239,2)*ROUND(G239,3),2)</f>
      </c>
      <c r="O239">
        <f>(I239*21)/100</f>
      </c>
      <c t="s">
        <v>13</v>
      </c>
    </row>
    <row r="240" spans="1:5" ht="12.75">
      <c r="A240" s="28" t="s">
        <v>39</v>
      </c>
      <c r="E240" s="29" t="s">
        <v>290</v>
      </c>
    </row>
    <row r="241" spans="1:5" ht="51">
      <c r="A241" s="30" t="s">
        <v>41</v>
      </c>
      <c r="E241" s="31" t="s">
        <v>285</v>
      </c>
    </row>
    <row r="242" spans="1:5" ht="12.75">
      <c r="A242" t="s">
        <v>43</v>
      </c>
      <c r="E242" s="29" t="s">
        <v>36</v>
      </c>
    </row>
    <row r="243" spans="1:16" ht="12.75">
      <c r="A243" s="19" t="s">
        <v>34</v>
      </c>
      <c s="23" t="s">
        <v>291</v>
      </c>
      <c s="23" t="s">
        <v>292</v>
      </c>
      <c s="19" t="s">
        <v>36</v>
      </c>
      <c s="24" t="s">
        <v>293</v>
      </c>
      <c s="25" t="s">
        <v>55</v>
      </c>
      <c s="26">
        <v>7</v>
      </c>
      <c s="27">
        <v>0</v>
      </c>
      <c s="27">
        <f>ROUND(ROUND(H243,2)*ROUND(G243,3),2)</f>
      </c>
      <c r="O243">
        <f>(I243*21)/100</f>
      </c>
      <c t="s">
        <v>13</v>
      </c>
    </row>
    <row r="244" spans="1:5" ht="12.75">
      <c r="A244" s="28" t="s">
        <v>39</v>
      </c>
      <c r="E244" s="29" t="s">
        <v>293</v>
      </c>
    </row>
    <row r="245" spans="1:5" ht="51">
      <c r="A245" s="30" t="s">
        <v>41</v>
      </c>
      <c r="E245" s="31" t="s">
        <v>285</v>
      </c>
    </row>
    <row r="246" spans="1:5" ht="12.75">
      <c r="A246" t="s">
        <v>43</v>
      </c>
      <c r="E246" s="29" t="s">
        <v>36</v>
      </c>
    </row>
    <row r="247" spans="1:16" ht="12.75">
      <c r="A247" s="19" t="s">
        <v>34</v>
      </c>
      <c s="23" t="s">
        <v>294</v>
      </c>
      <c s="23" t="s">
        <v>295</v>
      </c>
      <c s="19" t="s">
        <v>36</v>
      </c>
      <c s="24" t="s">
        <v>296</v>
      </c>
      <c s="25" t="s">
        <v>55</v>
      </c>
      <c s="26">
        <v>1</v>
      </c>
      <c s="27">
        <v>0</v>
      </c>
      <c s="27">
        <f>ROUND(ROUND(H247,2)*ROUND(G247,3),2)</f>
      </c>
      <c r="O247">
        <f>(I247*21)/100</f>
      </c>
      <c t="s">
        <v>13</v>
      </c>
    </row>
    <row r="248" spans="1:5" ht="12.75">
      <c r="A248" s="28" t="s">
        <v>39</v>
      </c>
      <c r="E248" s="29" t="s">
        <v>297</v>
      </c>
    </row>
    <row r="249" spans="1:5" ht="38.25">
      <c r="A249" s="30" t="s">
        <v>41</v>
      </c>
      <c r="E249" s="31" t="s">
        <v>298</v>
      </c>
    </row>
    <row r="250" spans="1:5" ht="12.75">
      <c r="A250" t="s">
        <v>43</v>
      </c>
      <c r="E250" s="29" t="s">
        <v>36</v>
      </c>
    </row>
    <row r="251" spans="1:16" ht="12.75">
      <c r="A251" s="19" t="s">
        <v>34</v>
      </c>
      <c s="23" t="s">
        <v>299</v>
      </c>
      <c s="23" t="s">
        <v>300</v>
      </c>
      <c s="19" t="s">
        <v>36</v>
      </c>
      <c s="24" t="s">
        <v>301</v>
      </c>
      <c s="25" t="s">
        <v>55</v>
      </c>
      <c s="26">
        <v>1</v>
      </c>
      <c s="27">
        <v>0</v>
      </c>
      <c s="27">
        <f>ROUND(ROUND(H251,2)*ROUND(G251,3),2)</f>
      </c>
      <c r="O251">
        <f>(I251*21)/100</f>
      </c>
      <c t="s">
        <v>13</v>
      </c>
    </row>
    <row r="252" spans="1:5" ht="12.75">
      <c r="A252" s="28" t="s">
        <v>39</v>
      </c>
      <c r="E252" s="29" t="s">
        <v>301</v>
      </c>
    </row>
    <row r="253" spans="1:5" ht="38.25">
      <c r="A253" s="30" t="s">
        <v>41</v>
      </c>
      <c r="E253" s="31" t="s">
        <v>298</v>
      </c>
    </row>
    <row r="254" spans="1:5" ht="12.75">
      <c r="A254" t="s">
        <v>43</v>
      </c>
      <c r="E254" s="29" t="s">
        <v>36</v>
      </c>
    </row>
    <row r="255" spans="1:16" ht="12.75">
      <c r="A255" s="19" t="s">
        <v>34</v>
      </c>
      <c s="23" t="s">
        <v>302</v>
      </c>
      <c s="23" t="s">
        <v>303</v>
      </c>
      <c s="19" t="s">
        <v>36</v>
      </c>
      <c s="24" t="s">
        <v>304</v>
      </c>
      <c s="25" t="s">
        <v>55</v>
      </c>
      <c s="26">
        <v>1</v>
      </c>
      <c s="27">
        <v>0</v>
      </c>
      <c s="27">
        <f>ROUND(ROUND(H255,2)*ROUND(G255,3),2)</f>
      </c>
      <c r="O255">
        <f>(I255*21)/100</f>
      </c>
      <c t="s">
        <v>13</v>
      </c>
    </row>
    <row r="256" spans="1:5" ht="12.75">
      <c r="A256" s="28" t="s">
        <v>39</v>
      </c>
      <c r="E256" s="29" t="s">
        <v>304</v>
      </c>
    </row>
    <row r="257" spans="1:5" ht="38.25">
      <c r="A257" s="30" t="s">
        <v>41</v>
      </c>
      <c r="E257" s="31" t="s">
        <v>298</v>
      </c>
    </row>
    <row r="258" spans="1:5" ht="12.75">
      <c r="A258" t="s">
        <v>43</v>
      </c>
      <c r="E258" s="29" t="s">
        <v>36</v>
      </c>
    </row>
    <row r="259" spans="1:16" ht="12.75">
      <c r="A259" s="19" t="s">
        <v>34</v>
      </c>
      <c s="23" t="s">
        <v>305</v>
      </c>
      <c s="23" t="s">
        <v>306</v>
      </c>
      <c s="19" t="s">
        <v>36</v>
      </c>
      <c s="24" t="s">
        <v>307</v>
      </c>
      <c s="25" t="s">
        <v>55</v>
      </c>
      <c s="26">
        <v>1</v>
      </c>
      <c s="27">
        <v>0</v>
      </c>
      <c s="27">
        <f>ROUND(ROUND(H259,2)*ROUND(G259,3),2)</f>
      </c>
      <c r="O259">
        <f>(I259*21)/100</f>
      </c>
      <c t="s">
        <v>13</v>
      </c>
    </row>
    <row r="260" spans="1:5" ht="12.75">
      <c r="A260" s="28" t="s">
        <v>39</v>
      </c>
      <c r="E260" s="29" t="s">
        <v>307</v>
      </c>
    </row>
    <row r="261" spans="1:5" ht="38.25">
      <c r="A261" s="30" t="s">
        <v>41</v>
      </c>
      <c r="E261" s="31" t="s">
        <v>298</v>
      </c>
    </row>
    <row r="262" spans="1:5" ht="12.75">
      <c r="A262" t="s">
        <v>43</v>
      </c>
      <c r="E262" s="29" t="s">
        <v>36</v>
      </c>
    </row>
    <row r="263" spans="1:16" ht="12.75">
      <c r="A263" s="19" t="s">
        <v>34</v>
      </c>
      <c s="23" t="s">
        <v>308</v>
      </c>
      <c s="23" t="s">
        <v>309</v>
      </c>
      <c s="19" t="s">
        <v>36</v>
      </c>
      <c s="24" t="s">
        <v>310</v>
      </c>
      <c s="25" t="s">
        <v>55</v>
      </c>
      <c s="26">
        <v>2</v>
      </c>
      <c s="27">
        <v>0</v>
      </c>
      <c s="27">
        <f>ROUND(ROUND(H263,2)*ROUND(G263,3),2)</f>
      </c>
      <c r="O263">
        <f>(I263*21)/100</f>
      </c>
      <c t="s">
        <v>13</v>
      </c>
    </row>
    <row r="264" spans="1:5" ht="12.75">
      <c r="A264" s="28" t="s">
        <v>39</v>
      </c>
      <c r="E264" s="29" t="s">
        <v>310</v>
      </c>
    </row>
    <row r="265" spans="1:5" ht="38.25">
      <c r="A265" s="30" t="s">
        <v>41</v>
      </c>
      <c r="E265" s="31" t="s">
        <v>311</v>
      </c>
    </row>
    <row r="266" spans="1:5" ht="12.75">
      <c r="A266" t="s">
        <v>43</v>
      </c>
      <c r="E266" s="29" t="s">
        <v>36</v>
      </c>
    </row>
    <row r="267" spans="1:16" ht="12.75">
      <c r="A267" s="19" t="s">
        <v>34</v>
      </c>
      <c s="23" t="s">
        <v>312</v>
      </c>
      <c s="23" t="s">
        <v>313</v>
      </c>
      <c s="19" t="s">
        <v>36</v>
      </c>
      <c s="24" t="s">
        <v>314</v>
      </c>
      <c s="25" t="s">
        <v>55</v>
      </c>
      <c s="26">
        <v>1</v>
      </c>
      <c s="27">
        <v>0</v>
      </c>
      <c s="27">
        <f>ROUND(ROUND(H267,2)*ROUND(G267,3),2)</f>
      </c>
      <c r="O267">
        <f>(I267*21)/100</f>
      </c>
      <c t="s">
        <v>13</v>
      </c>
    </row>
    <row r="268" spans="1:5" ht="12.75">
      <c r="A268" s="28" t="s">
        <v>39</v>
      </c>
      <c r="E268" s="29" t="s">
        <v>314</v>
      </c>
    </row>
    <row r="269" spans="1:5" ht="38.25">
      <c r="A269" s="30" t="s">
        <v>41</v>
      </c>
      <c r="E269" s="31" t="s">
        <v>263</v>
      </c>
    </row>
    <row r="270" spans="1:5" ht="89.25">
      <c r="A270" t="s">
        <v>43</v>
      </c>
      <c r="E270" s="29" t="s">
        <v>315</v>
      </c>
    </row>
    <row r="271" spans="1:16" ht="12.75">
      <c r="A271" s="19" t="s">
        <v>34</v>
      </c>
      <c s="23" t="s">
        <v>316</v>
      </c>
      <c s="23" t="s">
        <v>317</v>
      </c>
      <c s="19" t="s">
        <v>36</v>
      </c>
      <c s="24" t="s">
        <v>318</v>
      </c>
      <c s="25" t="s">
        <v>55</v>
      </c>
      <c s="26">
        <v>2</v>
      </c>
      <c s="27">
        <v>0</v>
      </c>
      <c s="27">
        <f>ROUND(ROUND(H271,2)*ROUND(G271,3),2)</f>
      </c>
      <c r="O271">
        <f>(I271*21)/100</f>
      </c>
      <c t="s">
        <v>13</v>
      </c>
    </row>
    <row r="272" spans="1:5" ht="12.75">
      <c r="A272" s="28" t="s">
        <v>39</v>
      </c>
      <c r="E272" s="29" t="s">
        <v>318</v>
      </c>
    </row>
    <row r="273" spans="1:5" ht="76.5">
      <c r="A273" s="30" t="s">
        <v>41</v>
      </c>
      <c r="E273" s="31" t="s">
        <v>319</v>
      </c>
    </row>
    <row r="274" spans="1:5" ht="89.25">
      <c r="A274" t="s">
        <v>43</v>
      </c>
      <c r="E274" s="29" t="s">
        <v>315</v>
      </c>
    </row>
    <row r="275" spans="1:16" ht="12.75">
      <c r="A275" s="19" t="s">
        <v>34</v>
      </c>
      <c s="23" t="s">
        <v>320</v>
      </c>
      <c s="23" t="s">
        <v>321</v>
      </c>
      <c s="19" t="s">
        <v>36</v>
      </c>
      <c s="24" t="s">
        <v>322</v>
      </c>
      <c s="25" t="s">
        <v>55</v>
      </c>
      <c s="26">
        <v>1</v>
      </c>
      <c s="27">
        <v>0</v>
      </c>
      <c s="27">
        <f>ROUND(ROUND(H275,2)*ROUND(G275,3),2)</f>
      </c>
      <c r="O275">
        <f>(I275*21)/100</f>
      </c>
      <c t="s">
        <v>13</v>
      </c>
    </row>
    <row r="276" spans="1:5" ht="12.75">
      <c r="A276" s="28" t="s">
        <v>39</v>
      </c>
      <c r="E276" s="29" t="s">
        <v>322</v>
      </c>
    </row>
    <row r="277" spans="1:5" ht="38.25">
      <c r="A277" s="30" t="s">
        <v>41</v>
      </c>
      <c r="E277" s="31" t="s">
        <v>323</v>
      </c>
    </row>
    <row r="278" spans="1:5" ht="12.75">
      <c r="A278" t="s">
        <v>43</v>
      </c>
      <c r="E278" s="29" t="s">
        <v>36</v>
      </c>
    </row>
    <row r="279" spans="1:16" ht="25.5">
      <c r="A279" s="19" t="s">
        <v>34</v>
      </c>
      <c s="23" t="s">
        <v>324</v>
      </c>
      <c s="23" t="s">
        <v>325</v>
      </c>
      <c s="19" t="s">
        <v>36</v>
      </c>
      <c s="24" t="s">
        <v>326</v>
      </c>
      <c s="25" t="s">
        <v>55</v>
      </c>
      <c s="26">
        <v>1</v>
      </c>
      <c s="27">
        <v>0</v>
      </c>
      <c s="27">
        <f>ROUND(ROUND(H279,2)*ROUND(G279,3),2)</f>
      </c>
      <c r="O279">
        <f>(I279*21)/100</f>
      </c>
      <c t="s">
        <v>13</v>
      </c>
    </row>
    <row r="280" spans="1:5" ht="25.5">
      <c r="A280" s="28" t="s">
        <v>39</v>
      </c>
      <c r="E280" s="29" t="s">
        <v>327</v>
      </c>
    </row>
    <row r="281" spans="1:5" ht="38.25">
      <c r="A281" s="30" t="s">
        <v>41</v>
      </c>
      <c r="E281" s="31" t="s">
        <v>263</v>
      </c>
    </row>
    <row r="282" spans="1:5" ht="12.75">
      <c r="A282" t="s">
        <v>43</v>
      </c>
      <c r="E282" s="29" t="s">
        <v>36</v>
      </c>
    </row>
    <row r="283" spans="1:16" ht="25.5">
      <c r="A283" s="19" t="s">
        <v>34</v>
      </c>
      <c s="23" t="s">
        <v>328</v>
      </c>
      <c s="23" t="s">
        <v>329</v>
      </c>
      <c s="19" t="s">
        <v>36</v>
      </c>
      <c s="24" t="s">
        <v>330</v>
      </c>
      <c s="25" t="s">
        <v>55</v>
      </c>
      <c s="26">
        <v>1</v>
      </c>
      <c s="27">
        <v>0</v>
      </c>
      <c s="27">
        <f>ROUND(ROUND(H283,2)*ROUND(G283,3),2)</f>
      </c>
      <c r="O283">
        <f>(I283*21)/100</f>
      </c>
      <c t="s">
        <v>13</v>
      </c>
    </row>
    <row r="284" spans="1:5" ht="25.5">
      <c r="A284" s="28" t="s">
        <v>39</v>
      </c>
      <c r="E284" s="29" t="s">
        <v>331</v>
      </c>
    </row>
    <row r="285" spans="1:5" ht="38.25">
      <c r="A285" s="30" t="s">
        <v>41</v>
      </c>
      <c r="E285" s="31" t="s">
        <v>232</v>
      </c>
    </row>
    <row r="286" spans="1:5" ht="12.75">
      <c r="A286" t="s">
        <v>43</v>
      </c>
      <c r="E286" s="29" t="s">
        <v>36</v>
      </c>
    </row>
    <row r="287" spans="1:16" ht="25.5">
      <c r="A287" s="19" t="s">
        <v>34</v>
      </c>
      <c s="23" t="s">
        <v>332</v>
      </c>
      <c s="23" t="s">
        <v>333</v>
      </c>
      <c s="19" t="s">
        <v>36</v>
      </c>
      <c s="24" t="s">
        <v>334</v>
      </c>
      <c s="25" t="s">
        <v>55</v>
      </c>
      <c s="26">
        <v>1</v>
      </c>
      <c s="27">
        <v>0</v>
      </c>
      <c s="27">
        <f>ROUND(ROUND(H287,2)*ROUND(G287,3),2)</f>
      </c>
      <c r="O287">
        <f>(I287*21)/100</f>
      </c>
      <c t="s">
        <v>13</v>
      </c>
    </row>
    <row r="288" spans="1:5" ht="25.5">
      <c r="A288" s="28" t="s">
        <v>39</v>
      </c>
      <c r="E288" s="29" t="s">
        <v>335</v>
      </c>
    </row>
    <row r="289" spans="1:5" ht="38.25">
      <c r="A289" s="30" t="s">
        <v>41</v>
      </c>
      <c r="E289" s="31" t="s">
        <v>298</v>
      </c>
    </row>
    <row r="290" spans="1:5" ht="12.75">
      <c r="A290" t="s">
        <v>43</v>
      </c>
      <c r="E290" s="29" t="s">
        <v>36</v>
      </c>
    </row>
    <row r="291" spans="1:16" ht="12.75">
      <c r="A291" s="19" t="s">
        <v>34</v>
      </c>
      <c s="23" t="s">
        <v>336</v>
      </c>
      <c s="23" t="s">
        <v>337</v>
      </c>
      <c s="19" t="s">
        <v>36</v>
      </c>
      <c s="24" t="s">
        <v>338</v>
      </c>
      <c s="25" t="s">
        <v>55</v>
      </c>
      <c s="26">
        <v>1</v>
      </c>
      <c s="27">
        <v>0</v>
      </c>
      <c s="27">
        <f>ROUND(ROUND(H291,2)*ROUND(G291,3),2)</f>
      </c>
      <c r="O291">
        <f>(I291*21)/100</f>
      </c>
      <c t="s">
        <v>13</v>
      </c>
    </row>
    <row r="292" spans="1:5" ht="51">
      <c r="A292" s="28" t="s">
        <v>39</v>
      </c>
      <c r="E292" s="29" t="s">
        <v>339</v>
      </c>
    </row>
    <row r="293" spans="1:5" ht="38.25">
      <c r="A293" s="30" t="s">
        <v>41</v>
      </c>
      <c r="E293" s="31" t="s">
        <v>340</v>
      </c>
    </row>
    <row r="294" spans="1:5" ht="12.75">
      <c r="A294" t="s">
        <v>43</v>
      </c>
      <c r="E294" s="29" t="s">
        <v>36</v>
      </c>
    </row>
    <row r="295" spans="1:16" ht="25.5">
      <c r="A295" s="19" t="s">
        <v>34</v>
      </c>
      <c s="23" t="s">
        <v>341</v>
      </c>
      <c s="23" t="s">
        <v>342</v>
      </c>
      <c s="19" t="s">
        <v>36</v>
      </c>
      <c s="24" t="s">
        <v>343</v>
      </c>
      <c s="25" t="s">
        <v>63</v>
      </c>
      <c s="26">
        <v>310</v>
      </c>
      <c s="27">
        <v>0</v>
      </c>
      <c s="27">
        <f>ROUND(ROUND(H295,2)*ROUND(G295,3),2)</f>
      </c>
      <c r="O295">
        <f>(I295*21)/100</f>
      </c>
      <c t="s">
        <v>13</v>
      </c>
    </row>
    <row r="296" spans="1:5" ht="51">
      <c r="A296" s="28" t="s">
        <v>39</v>
      </c>
      <c r="E296" s="29" t="s">
        <v>344</v>
      </c>
    </row>
    <row r="297" spans="1:5" ht="51">
      <c r="A297" s="30" t="s">
        <v>41</v>
      </c>
      <c r="E297" s="31" t="s">
        <v>345</v>
      </c>
    </row>
    <row r="298" spans="1:5" ht="12.75">
      <c r="A298" t="s">
        <v>43</v>
      </c>
      <c r="E298" s="29" t="s">
        <v>36</v>
      </c>
    </row>
    <row r="299" spans="1:16" ht="12.75">
      <c r="A299" s="19" t="s">
        <v>34</v>
      </c>
      <c s="23" t="s">
        <v>346</v>
      </c>
      <c s="23" t="s">
        <v>347</v>
      </c>
      <c s="19" t="s">
        <v>36</v>
      </c>
      <c s="24" t="s">
        <v>348</v>
      </c>
      <c s="25" t="s">
        <v>55</v>
      </c>
      <c s="26">
        <v>1</v>
      </c>
      <c s="27">
        <v>0</v>
      </c>
      <c s="27">
        <f>ROUND(ROUND(H299,2)*ROUND(G299,3),2)</f>
      </c>
      <c r="O299">
        <f>(I299*21)/100</f>
      </c>
      <c t="s">
        <v>13</v>
      </c>
    </row>
    <row r="300" spans="1:5" ht="38.25">
      <c r="A300" s="28" t="s">
        <v>39</v>
      </c>
      <c r="E300" s="29" t="s">
        <v>349</v>
      </c>
    </row>
    <row r="301" spans="1:5" ht="38.25">
      <c r="A301" s="30" t="s">
        <v>41</v>
      </c>
      <c r="E301" s="31" t="s">
        <v>263</v>
      </c>
    </row>
    <row r="302" spans="1:5" ht="38.25">
      <c r="A302" t="s">
        <v>43</v>
      </c>
      <c r="E302" s="29" t="s">
        <v>251</v>
      </c>
    </row>
    <row r="303" spans="1:16" ht="12.75">
      <c r="A303" s="19" t="s">
        <v>34</v>
      </c>
      <c s="23" t="s">
        <v>350</v>
      </c>
      <c s="23" t="s">
        <v>351</v>
      </c>
      <c s="19" t="s">
        <v>36</v>
      </c>
      <c s="24" t="s">
        <v>352</v>
      </c>
      <c s="25" t="s">
        <v>55</v>
      </c>
      <c s="26">
        <v>2</v>
      </c>
      <c s="27">
        <v>0</v>
      </c>
      <c s="27">
        <f>ROUND(ROUND(H303,2)*ROUND(G303,3),2)</f>
      </c>
      <c r="O303">
        <f>(I303*21)/100</f>
      </c>
      <c t="s">
        <v>13</v>
      </c>
    </row>
    <row r="304" spans="1:5" ht="38.25">
      <c r="A304" s="28" t="s">
        <v>39</v>
      </c>
      <c r="E304" s="29" t="s">
        <v>353</v>
      </c>
    </row>
    <row r="305" spans="1:5" ht="38.25">
      <c r="A305" s="30" t="s">
        <v>41</v>
      </c>
      <c r="E305" s="31" t="s">
        <v>259</v>
      </c>
    </row>
    <row r="306" spans="1:5" ht="38.25">
      <c r="A306" t="s">
        <v>43</v>
      </c>
      <c r="E306" s="29" t="s">
        <v>251</v>
      </c>
    </row>
    <row r="307" spans="1:16" ht="12.75">
      <c r="A307" s="19" t="s">
        <v>34</v>
      </c>
      <c s="23" t="s">
        <v>354</v>
      </c>
      <c s="23" t="s">
        <v>355</v>
      </c>
      <c s="19" t="s">
        <v>36</v>
      </c>
      <c s="24" t="s">
        <v>356</v>
      </c>
      <c s="25" t="s">
        <v>55</v>
      </c>
      <c s="26">
        <v>1</v>
      </c>
      <c s="27">
        <v>0</v>
      </c>
      <c s="27">
        <f>ROUND(ROUND(H307,2)*ROUND(G307,3),2)</f>
      </c>
      <c r="O307">
        <f>(I307*21)/100</f>
      </c>
      <c t="s">
        <v>13</v>
      </c>
    </row>
    <row r="308" spans="1:5" ht="38.25">
      <c r="A308" s="28" t="s">
        <v>39</v>
      </c>
      <c r="E308" s="29" t="s">
        <v>357</v>
      </c>
    </row>
    <row r="309" spans="1:5" ht="38.25">
      <c r="A309" s="30" t="s">
        <v>41</v>
      </c>
      <c r="E309" s="31" t="s">
        <v>263</v>
      </c>
    </row>
    <row r="310" spans="1:5" ht="38.25">
      <c r="A310" t="s">
        <v>43</v>
      </c>
      <c r="E310" s="29" t="s">
        <v>251</v>
      </c>
    </row>
    <row r="311" spans="1:16" ht="12.75">
      <c r="A311" s="19" t="s">
        <v>34</v>
      </c>
      <c s="23" t="s">
        <v>358</v>
      </c>
      <c s="23" t="s">
        <v>359</v>
      </c>
      <c s="19" t="s">
        <v>36</v>
      </c>
      <c s="24" t="s">
        <v>360</v>
      </c>
      <c s="25" t="s">
        <v>55</v>
      </c>
      <c s="26">
        <v>7</v>
      </c>
      <c s="27">
        <v>0</v>
      </c>
      <c s="27">
        <f>ROUND(ROUND(H311,2)*ROUND(G311,3),2)</f>
      </c>
      <c r="O311">
        <f>(I311*21)/100</f>
      </c>
      <c t="s">
        <v>13</v>
      </c>
    </row>
    <row r="312" spans="1:5" ht="12.75">
      <c r="A312" s="28" t="s">
        <v>39</v>
      </c>
      <c r="E312" s="29" t="s">
        <v>361</v>
      </c>
    </row>
    <row r="313" spans="1:5" ht="38.25">
      <c r="A313" s="30" t="s">
        <v>41</v>
      </c>
      <c r="E313" s="31" t="s">
        <v>362</v>
      </c>
    </row>
    <row r="314" spans="1:5" ht="12.75">
      <c r="A314" t="s">
        <v>43</v>
      </c>
      <c r="E314" s="29" t="s">
        <v>36</v>
      </c>
    </row>
    <row r="315" spans="1:18" ht="12.75" customHeight="1">
      <c r="A315" s="5" t="s">
        <v>32</v>
      </c>
      <c s="5"/>
      <c s="34" t="s">
        <v>363</v>
      </c>
      <c s="5"/>
      <c s="21" t="s">
        <v>364</v>
      </c>
      <c s="5"/>
      <c s="5"/>
      <c s="5"/>
      <c s="35">
        <f>0+Q315</f>
      </c>
      <c r="O315">
        <f>0+R315</f>
      </c>
      <c r="Q315">
        <f>0+I316+I320+I324+I328+I332+I336+I340+I344+I348+I352+I356+I360+I364+I368+I372+I376+I380+I384+I388+I392+I396+I400+I404+I408+I412</f>
      </c>
      <c>
        <f>0+O316+O320+O324+O328+O332+O336+O340+O344+O348+O352+O356+O360+O364+O368+O372+O376+O380+O384+O388+O392+O396+O400+O404+O408+O412</f>
      </c>
    </row>
    <row r="316" spans="1:16" ht="12.75">
      <c r="A316" s="19" t="s">
        <v>34</v>
      </c>
      <c s="23" t="s">
        <v>365</v>
      </c>
      <c s="23" t="s">
        <v>366</v>
      </c>
      <c s="19" t="s">
        <v>36</v>
      </c>
      <c s="24" t="s">
        <v>367</v>
      </c>
      <c s="25" t="s">
        <v>181</v>
      </c>
      <c s="26">
        <v>0.123</v>
      </c>
      <c s="27">
        <v>0</v>
      </c>
      <c s="27">
        <f>ROUND(ROUND(H316,2)*ROUND(G316,3),2)</f>
      </c>
      <c r="O316">
        <f>(I316*21)/100</f>
      </c>
      <c t="s">
        <v>13</v>
      </c>
    </row>
    <row r="317" spans="1:5" ht="12.75">
      <c r="A317" s="28" t="s">
        <v>39</v>
      </c>
      <c r="E317" s="29" t="s">
        <v>368</v>
      </c>
    </row>
    <row r="318" spans="1:5" ht="76.5">
      <c r="A318" s="30" t="s">
        <v>41</v>
      </c>
      <c r="E318" s="31" t="s">
        <v>369</v>
      </c>
    </row>
    <row r="319" spans="1:5" ht="63.75">
      <c r="A319" t="s">
        <v>43</v>
      </c>
      <c r="E319" s="29" t="s">
        <v>370</v>
      </c>
    </row>
    <row r="320" spans="1:16" ht="12.75">
      <c r="A320" s="19" t="s">
        <v>34</v>
      </c>
      <c s="23" t="s">
        <v>371</v>
      </c>
      <c s="23" t="s">
        <v>372</v>
      </c>
      <c s="19" t="s">
        <v>36</v>
      </c>
      <c s="24" t="s">
        <v>373</v>
      </c>
      <c s="25" t="s">
        <v>181</v>
      </c>
      <c s="26">
        <v>0.123</v>
      </c>
      <c s="27">
        <v>0</v>
      </c>
      <c s="27">
        <f>ROUND(ROUND(H320,2)*ROUND(G320,3),2)</f>
      </c>
      <c r="O320">
        <f>(I320*21)/100</f>
      </c>
      <c t="s">
        <v>13</v>
      </c>
    </row>
    <row r="321" spans="1:5" ht="12.75">
      <c r="A321" s="28" t="s">
        <v>39</v>
      </c>
      <c r="E321" s="29" t="s">
        <v>374</v>
      </c>
    </row>
    <row r="322" spans="1:5" ht="76.5">
      <c r="A322" s="30" t="s">
        <v>41</v>
      </c>
      <c r="E322" s="31" t="s">
        <v>369</v>
      </c>
    </row>
    <row r="323" spans="1:5" ht="63.75">
      <c r="A323" t="s">
        <v>43</v>
      </c>
      <c r="E323" s="29" t="s">
        <v>370</v>
      </c>
    </row>
    <row r="324" spans="1:16" ht="12.75">
      <c r="A324" s="19" t="s">
        <v>34</v>
      </c>
      <c s="23" t="s">
        <v>375</v>
      </c>
      <c s="23" t="s">
        <v>376</v>
      </c>
      <c s="19" t="s">
        <v>36</v>
      </c>
      <c s="24" t="s">
        <v>377</v>
      </c>
      <c s="25" t="s">
        <v>38</v>
      </c>
      <c s="26">
        <v>3.306</v>
      </c>
      <c s="27">
        <v>0</v>
      </c>
      <c s="27">
        <f>ROUND(ROUND(H324,2)*ROUND(G324,3),2)</f>
      </c>
      <c r="O324">
        <f>(I324*21)/100</f>
      </c>
      <c t="s">
        <v>13</v>
      </c>
    </row>
    <row r="325" spans="1:5" ht="38.25">
      <c r="A325" s="28" t="s">
        <v>39</v>
      </c>
      <c r="E325" s="29" t="s">
        <v>378</v>
      </c>
    </row>
    <row r="326" spans="1:5" ht="102">
      <c r="A326" s="30" t="s">
        <v>41</v>
      </c>
      <c r="E326" s="31" t="s">
        <v>379</v>
      </c>
    </row>
    <row r="327" spans="1:5" ht="12.75">
      <c r="A327" t="s">
        <v>43</v>
      </c>
      <c r="E327" s="29" t="s">
        <v>36</v>
      </c>
    </row>
    <row r="328" spans="1:16" ht="12.75">
      <c r="A328" s="19" t="s">
        <v>34</v>
      </c>
      <c s="23" t="s">
        <v>380</v>
      </c>
      <c s="23" t="s">
        <v>381</v>
      </c>
      <c s="19" t="s">
        <v>36</v>
      </c>
      <c s="24" t="s">
        <v>382</v>
      </c>
      <c s="25" t="s">
        <v>55</v>
      </c>
      <c s="26">
        <v>5</v>
      </c>
      <c s="27">
        <v>0</v>
      </c>
      <c s="27">
        <f>ROUND(ROUND(H328,2)*ROUND(G328,3),2)</f>
      </c>
      <c r="O328">
        <f>(I328*21)/100</f>
      </c>
      <c t="s">
        <v>13</v>
      </c>
    </row>
    <row r="329" spans="1:5" ht="12.75">
      <c r="A329" s="28" t="s">
        <v>39</v>
      </c>
      <c r="E329" s="29" t="s">
        <v>382</v>
      </c>
    </row>
    <row r="330" spans="1:5" ht="38.25">
      <c r="A330" s="30" t="s">
        <v>41</v>
      </c>
      <c r="E330" s="31" t="s">
        <v>383</v>
      </c>
    </row>
    <row r="331" spans="1:5" ht="12.75">
      <c r="A331" t="s">
        <v>43</v>
      </c>
      <c r="E331" s="29" t="s">
        <v>36</v>
      </c>
    </row>
    <row r="332" spans="1:16" ht="12.75">
      <c r="A332" s="19" t="s">
        <v>34</v>
      </c>
      <c s="23" t="s">
        <v>384</v>
      </c>
      <c s="23" t="s">
        <v>385</v>
      </c>
      <c s="19" t="s">
        <v>36</v>
      </c>
      <c s="24" t="s">
        <v>386</v>
      </c>
      <c s="25" t="s">
        <v>63</v>
      </c>
      <c s="26">
        <v>110</v>
      </c>
      <c s="27">
        <v>0</v>
      </c>
      <c s="27">
        <f>ROUND(ROUND(H332,2)*ROUND(G332,3),2)</f>
      </c>
      <c r="O332">
        <f>(I332*21)/100</f>
      </c>
      <c t="s">
        <v>13</v>
      </c>
    </row>
    <row r="333" spans="1:5" ht="51">
      <c r="A333" s="28" t="s">
        <v>39</v>
      </c>
      <c r="E333" s="29" t="s">
        <v>387</v>
      </c>
    </row>
    <row r="334" spans="1:5" ht="38.25">
      <c r="A334" s="30" t="s">
        <v>41</v>
      </c>
      <c r="E334" s="31" t="s">
        <v>388</v>
      </c>
    </row>
    <row r="335" spans="1:5" ht="12.75">
      <c r="A335" t="s">
        <v>43</v>
      </c>
      <c r="E335" s="29" t="s">
        <v>36</v>
      </c>
    </row>
    <row r="336" spans="1:16" ht="12.75">
      <c r="A336" s="19" t="s">
        <v>34</v>
      </c>
      <c s="23" t="s">
        <v>389</v>
      </c>
      <c s="23" t="s">
        <v>390</v>
      </c>
      <c s="19" t="s">
        <v>36</v>
      </c>
      <c s="24" t="s">
        <v>391</v>
      </c>
      <c s="25" t="s">
        <v>63</v>
      </c>
      <c s="26">
        <v>18</v>
      </c>
      <c s="27">
        <v>0</v>
      </c>
      <c s="27">
        <f>ROUND(ROUND(H336,2)*ROUND(G336,3),2)</f>
      </c>
      <c r="O336">
        <f>(I336*21)/100</f>
      </c>
      <c t="s">
        <v>13</v>
      </c>
    </row>
    <row r="337" spans="1:5" ht="51">
      <c r="A337" s="28" t="s">
        <v>39</v>
      </c>
      <c r="E337" s="29" t="s">
        <v>392</v>
      </c>
    </row>
    <row r="338" spans="1:5" ht="51">
      <c r="A338" s="30" t="s">
        <v>41</v>
      </c>
      <c r="E338" s="31" t="s">
        <v>393</v>
      </c>
    </row>
    <row r="339" spans="1:5" ht="12.75">
      <c r="A339" t="s">
        <v>43</v>
      </c>
      <c r="E339" s="29" t="s">
        <v>36</v>
      </c>
    </row>
    <row r="340" spans="1:16" ht="12.75">
      <c r="A340" s="19" t="s">
        <v>34</v>
      </c>
      <c s="23" t="s">
        <v>394</v>
      </c>
      <c s="23" t="s">
        <v>395</v>
      </c>
      <c s="19" t="s">
        <v>36</v>
      </c>
      <c s="24" t="s">
        <v>396</v>
      </c>
      <c s="25" t="s">
        <v>397</v>
      </c>
      <c s="26">
        <v>43.2</v>
      </c>
      <c s="27">
        <v>0</v>
      </c>
      <c s="27">
        <f>ROUND(ROUND(H340,2)*ROUND(G340,3),2)</f>
      </c>
      <c r="O340">
        <f>(I340*21)/100</f>
      </c>
      <c t="s">
        <v>13</v>
      </c>
    </row>
    <row r="341" spans="1:5" ht="12.75">
      <c r="A341" s="28" t="s">
        <v>39</v>
      </c>
      <c r="E341" s="29" t="s">
        <v>398</v>
      </c>
    </row>
    <row r="342" spans="1:5" ht="38.25">
      <c r="A342" s="30" t="s">
        <v>41</v>
      </c>
      <c r="E342" s="31" t="s">
        <v>399</v>
      </c>
    </row>
    <row r="343" spans="1:5" ht="12.75">
      <c r="A343" t="s">
        <v>43</v>
      </c>
      <c r="E343" s="29" t="s">
        <v>36</v>
      </c>
    </row>
    <row r="344" spans="1:16" ht="12.75">
      <c r="A344" s="19" t="s">
        <v>34</v>
      </c>
      <c s="23" t="s">
        <v>400</v>
      </c>
      <c s="23" t="s">
        <v>401</v>
      </c>
      <c s="19" t="s">
        <v>36</v>
      </c>
      <c s="24" t="s">
        <v>402</v>
      </c>
      <c s="25" t="s">
        <v>397</v>
      </c>
      <c s="26">
        <v>43.2</v>
      </c>
      <c s="27">
        <v>0</v>
      </c>
      <c s="27">
        <f>ROUND(ROUND(H344,2)*ROUND(G344,3),2)</f>
      </c>
      <c r="O344">
        <f>(I344*21)/100</f>
      </c>
      <c t="s">
        <v>13</v>
      </c>
    </row>
    <row r="345" spans="1:5" ht="12.75">
      <c r="A345" s="28" t="s">
        <v>39</v>
      </c>
      <c r="E345" s="29" t="s">
        <v>403</v>
      </c>
    </row>
    <row r="346" spans="1:5" ht="38.25">
      <c r="A346" s="30" t="s">
        <v>41</v>
      </c>
      <c r="E346" s="31" t="s">
        <v>399</v>
      </c>
    </row>
    <row r="347" spans="1:5" ht="12.75">
      <c r="A347" t="s">
        <v>43</v>
      </c>
      <c r="E347" s="29" t="s">
        <v>36</v>
      </c>
    </row>
    <row r="348" spans="1:16" ht="25.5">
      <c r="A348" s="19" t="s">
        <v>34</v>
      </c>
      <c s="23" t="s">
        <v>404</v>
      </c>
      <c s="23" t="s">
        <v>405</v>
      </c>
      <c s="19" t="s">
        <v>36</v>
      </c>
      <c s="24" t="s">
        <v>406</v>
      </c>
      <c s="25" t="s">
        <v>38</v>
      </c>
      <c s="26">
        <v>18.68</v>
      </c>
      <c s="27">
        <v>0</v>
      </c>
      <c s="27">
        <f>ROUND(ROUND(H348,2)*ROUND(G348,3),2)</f>
      </c>
      <c r="O348">
        <f>(I348*21)/100</f>
      </c>
      <c t="s">
        <v>13</v>
      </c>
    </row>
    <row r="349" spans="1:5" ht="25.5">
      <c r="A349" s="28" t="s">
        <v>39</v>
      </c>
      <c r="E349" s="29" t="s">
        <v>407</v>
      </c>
    </row>
    <row r="350" spans="1:5" ht="153">
      <c r="A350" s="30" t="s">
        <v>41</v>
      </c>
      <c r="E350" s="31" t="s">
        <v>408</v>
      </c>
    </row>
    <row r="351" spans="1:5" ht="12.75">
      <c r="A351" t="s">
        <v>43</v>
      </c>
      <c r="E351" s="29" t="s">
        <v>36</v>
      </c>
    </row>
    <row r="352" spans="1:16" ht="25.5">
      <c r="A352" s="19" t="s">
        <v>34</v>
      </c>
      <c s="23" t="s">
        <v>409</v>
      </c>
      <c s="23" t="s">
        <v>410</v>
      </c>
      <c s="19" t="s">
        <v>36</v>
      </c>
      <c s="24" t="s">
        <v>411</v>
      </c>
      <c s="25" t="s">
        <v>38</v>
      </c>
      <c s="26">
        <v>168.116</v>
      </c>
      <c s="27">
        <v>0</v>
      </c>
      <c s="27">
        <f>ROUND(ROUND(H352,2)*ROUND(G352,3),2)</f>
      </c>
      <c r="O352">
        <f>(I352*21)/100</f>
      </c>
      <c t="s">
        <v>13</v>
      </c>
    </row>
    <row r="353" spans="1:5" ht="38.25">
      <c r="A353" s="28" t="s">
        <v>39</v>
      </c>
      <c r="E353" s="29" t="s">
        <v>412</v>
      </c>
    </row>
    <row r="354" spans="1:5" ht="165.75">
      <c r="A354" s="30" t="s">
        <v>41</v>
      </c>
      <c r="E354" s="31" t="s">
        <v>413</v>
      </c>
    </row>
    <row r="355" spans="1:5" ht="12.75">
      <c r="A355" t="s">
        <v>43</v>
      </c>
      <c r="E355" s="29" t="s">
        <v>36</v>
      </c>
    </row>
    <row r="356" spans="1:16" ht="12.75">
      <c r="A356" s="19" t="s">
        <v>34</v>
      </c>
      <c s="23" t="s">
        <v>414</v>
      </c>
      <c s="23" t="s">
        <v>415</v>
      </c>
      <c s="19" t="s">
        <v>36</v>
      </c>
      <c s="24" t="s">
        <v>416</v>
      </c>
      <c s="25" t="s">
        <v>63</v>
      </c>
      <c s="26">
        <v>110</v>
      </c>
      <c s="27">
        <v>0</v>
      </c>
      <c s="27">
        <f>ROUND(ROUND(H356,2)*ROUND(G356,3),2)</f>
      </c>
      <c r="O356">
        <f>(I356*21)/100</f>
      </c>
      <c t="s">
        <v>13</v>
      </c>
    </row>
    <row r="357" spans="1:5" ht="38.25">
      <c r="A357" s="28" t="s">
        <v>39</v>
      </c>
      <c r="E357" s="29" t="s">
        <v>417</v>
      </c>
    </row>
    <row r="358" spans="1:5" ht="38.25">
      <c r="A358" s="30" t="s">
        <v>41</v>
      </c>
      <c r="E358" s="31" t="s">
        <v>388</v>
      </c>
    </row>
    <row r="359" spans="1:5" ht="12.75">
      <c r="A359" t="s">
        <v>43</v>
      </c>
      <c r="E359" s="29" t="s">
        <v>36</v>
      </c>
    </row>
    <row r="360" spans="1:16" ht="25.5">
      <c r="A360" s="19" t="s">
        <v>34</v>
      </c>
      <c s="23" t="s">
        <v>418</v>
      </c>
      <c s="23" t="s">
        <v>419</v>
      </c>
      <c s="19" t="s">
        <v>36</v>
      </c>
      <c s="24" t="s">
        <v>420</v>
      </c>
      <c s="25" t="s">
        <v>63</v>
      </c>
      <c s="26">
        <v>18</v>
      </c>
      <c s="27">
        <v>0</v>
      </c>
      <c s="27">
        <f>ROUND(ROUND(H360,2)*ROUND(G360,3),2)</f>
      </c>
      <c r="O360">
        <f>(I360*21)/100</f>
      </c>
      <c t="s">
        <v>13</v>
      </c>
    </row>
    <row r="361" spans="1:5" ht="38.25">
      <c r="A361" s="28" t="s">
        <v>39</v>
      </c>
      <c r="E361" s="29" t="s">
        <v>421</v>
      </c>
    </row>
    <row r="362" spans="1:5" ht="51">
      <c r="A362" s="30" t="s">
        <v>41</v>
      </c>
      <c r="E362" s="31" t="s">
        <v>393</v>
      </c>
    </row>
    <row r="363" spans="1:5" ht="12.75">
      <c r="A363" t="s">
        <v>43</v>
      </c>
      <c r="E363" s="29" t="s">
        <v>36</v>
      </c>
    </row>
    <row r="364" spans="1:16" ht="25.5">
      <c r="A364" s="19" t="s">
        <v>34</v>
      </c>
      <c s="23" t="s">
        <v>422</v>
      </c>
      <c s="23" t="s">
        <v>423</v>
      </c>
      <c s="19" t="s">
        <v>19</v>
      </c>
      <c s="24" t="s">
        <v>424</v>
      </c>
      <c s="25" t="s">
        <v>55</v>
      </c>
      <c s="26">
        <v>4</v>
      </c>
      <c s="27">
        <v>0</v>
      </c>
      <c s="27">
        <f>ROUND(ROUND(H364,2)*ROUND(G364,3),2)</f>
      </c>
      <c r="O364">
        <f>(I364*21)/100</f>
      </c>
      <c t="s">
        <v>13</v>
      </c>
    </row>
    <row r="365" spans="1:5" ht="12.75">
      <c r="A365" s="28" t="s">
        <v>39</v>
      </c>
      <c r="E365" s="29" t="s">
        <v>425</v>
      </c>
    </row>
    <row r="366" spans="1:5" ht="51">
      <c r="A366" s="30" t="s">
        <v>41</v>
      </c>
      <c r="E366" s="31" t="s">
        <v>426</v>
      </c>
    </row>
    <row r="367" spans="1:5" ht="12.75">
      <c r="A367" t="s">
        <v>43</v>
      </c>
      <c r="E367" s="29" t="s">
        <v>36</v>
      </c>
    </row>
    <row r="368" spans="1:16" ht="12.75">
      <c r="A368" s="19" t="s">
        <v>34</v>
      </c>
      <c s="23" t="s">
        <v>427</v>
      </c>
      <c s="23" t="s">
        <v>428</v>
      </c>
      <c s="19" t="s">
        <v>36</v>
      </c>
      <c s="24" t="s">
        <v>429</v>
      </c>
      <c s="25" t="s">
        <v>38</v>
      </c>
      <c s="26">
        <v>0.216</v>
      </c>
      <c s="27">
        <v>0</v>
      </c>
      <c s="27">
        <f>ROUND(ROUND(H368,2)*ROUND(G368,3),2)</f>
      </c>
      <c r="O368">
        <f>(I368*21)/100</f>
      </c>
      <c t="s">
        <v>13</v>
      </c>
    </row>
    <row r="369" spans="1:5" ht="25.5">
      <c r="A369" s="28" t="s">
        <v>39</v>
      </c>
      <c r="E369" s="29" t="s">
        <v>430</v>
      </c>
    </row>
    <row r="370" spans="1:5" ht="51">
      <c r="A370" s="30" t="s">
        <v>41</v>
      </c>
      <c r="E370" s="31" t="s">
        <v>431</v>
      </c>
    </row>
    <row r="371" spans="1:5" ht="12.75">
      <c r="A371" t="s">
        <v>43</v>
      </c>
      <c r="E371" s="29" t="s">
        <v>36</v>
      </c>
    </row>
    <row r="372" spans="1:16" ht="12.75">
      <c r="A372" s="19" t="s">
        <v>34</v>
      </c>
      <c s="23" t="s">
        <v>432</v>
      </c>
      <c s="23" t="s">
        <v>433</v>
      </c>
      <c s="19" t="s">
        <v>36</v>
      </c>
      <c s="24" t="s">
        <v>434</v>
      </c>
      <c s="25" t="s">
        <v>397</v>
      </c>
      <c s="26">
        <v>1.44</v>
      </c>
      <c s="27">
        <v>0</v>
      </c>
      <c s="27">
        <f>ROUND(ROUND(H372,2)*ROUND(G372,3),2)</f>
      </c>
      <c r="O372">
        <f>(I372*21)/100</f>
      </c>
      <c t="s">
        <v>13</v>
      </c>
    </row>
    <row r="373" spans="1:5" ht="12.75">
      <c r="A373" s="28" t="s">
        <v>39</v>
      </c>
      <c r="E373" s="29" t="s">
        <v>435</v>
      </c>
    </row>
    <row r="374" spans="1:5" ht="51">
      <c r="A374" s="30" t="s">
        <v>41</v>
      </c>
      <c r="E374" s="31" t="s">
        <v>436</v>
      </c>
    </row>
    <row r="375" spans="1:5" ht="12.75">
      <c r="A375" t="s">
        <v>43</v>
      </c>
      <c r="E375" s="29" t="s">
        <v>36</v>
      </c>
    </row>
    <row r="376" spans="1:16" ht="12.75">
      <c r="A376" s="19" t="s">
        <v>34</v>
      </c>
      <c s="23" t="s">
        <v>437</v>
      </c>
      <c s="23" t="s">
        <v>438</v>
      </c>
      <c s="19" t="s">
        <v>36</v>
      </c>
      <c s="24" t="s">
        <v>439</v>
      </c>
      <c s="25" t="s">
        <v>397</v>
      </c>
      <c s="26">
        <v>1.44</v>
      </c>
      <c s="27">
        <v>0</v>
      </c>
      <c s="27">
        <f>ROUND(ROUND(H376,2)*ROUND(G376,3),2)</f>
      </c>
      <c r="O376">
        <f>(I376*21)/100</f>
      </c>
      <c t="s">
        <v>13</v>
      </c>
    </row>
    <row r="377" spans="1:5" ht="12.75">
      <c r="A377" s="28" t="s">
        <v>39</v>
      </c>
      <c r="E377" s="29" t="s">
        <v>440</v>
      </c>
    </row>
    <row r="378" spans="1:5" ht="51">
      <c r="A378" s="30" t="s">
        <v>41</v>
      </c>
      <c r="E378" s="31" t="s">
        <v>436</v>
      </c>
    </row>
    <row r="379" spans="1:5" ht="12.75">
      <c r="A379" t="s">
        <v>43</v>
      </c>
      <c r="E379" s="29" t="s">
        <v>36</v>
      </c>
    </row>
    <row r="380" spans="1:16" ht="12.75">
      <c r="A380" s="19" t="s">
        <v>34</v>
      </c>
      <c s="23" t="s">
        <v>441</v>
      </c>
      <c s="23" t="s">
        <v>442</v>
      </c>
      <c s="19" t="s">
        <v>36</v>
      </c>
      <c s="24" t="s">
        <v>443</v>
      </c>
      <c s="25" t="s">
        <v>63</v>
      </c>
      <c s="26">
        <v>110</v>
      </c>
      <c s="27">
        <v>0</v>
      </c>
      <c s="27">
        <f>ROUND(ROUND(H380,2)*ROUND(G380,3),2)</f>
      </c>
      <c r="O380">
        <f>(I380*21)/100</f>
      </c>
      <c t="s">
        <v>13</v>
      </c>
    </row>
    <row r="381" spans="1:5" ht="25.5">
      <c r="A381" s="28" t="s">
        <v>39</v>
      </c>
      <c r="E381" s="29" t="s">
        <v>444</v>
      </c>
    </row>
    <row r="382" spans="1:5" ht="38.25">
      <c r="A382" s="30" t="s">
        <v>41</v>
      </c>
      <c r="E382" s="31" t="s">
        <v>445</v>
      </c>
    </row>
    <row r="383" spans="1:5" ht="12.75">
      <c r="A383" t="s">
        <v>43</v>
      </c>
      <c r="E383" s="29" t="s">
        <v>36</v>
      </c>
    </row>
    <row r="384" spans="1:16" ht="12.75">
      <c r="A384" s="19" t="s">
        <v>34</v>
      </c>
      <c s="23" t="s">
        <v>446</v>
      </c>
      <c s="23" t="s">
        <v>447</v>
      </c>
      <c s="19" t="s">
        <v>36</v>
      </c>
      <c s="24" t="s">
        <v>448</v>
      </c>
      <c s="25" t="s">
        <v>63</v>
      </c>
      <c s="26">
        <v>110</v>
      </c>
      <c s="27">
        <v>0</v>
      </c>
      <c s="27">
        <f>ROUND(ROUND(H384,2)*ROUND(G384,3),2)</f>
      </c>
      <c r="O384">
        <f>(I384*21)/100</f>
      </c>
      <c t="s">
        <v>13</v>
      </c>
    </row>
    <row r="385" spans="1:5" ht="12.75">
      <c r="A385" s="28" t="s">
        <v>39</v>
      </c>
      <c r="E385" s="29" t="s">
        <v>448</v>
      </c>
    </row>
    <row r="386" spans="1:5" ht="38.25">
      <c r="A386" s="30" t="s">
        <v>41</v>
      </c>
      <c r="E386" s="31" t="s">
        <v>445</v>
      </c>
    </row>
    <row r="387" spans="1:5" ht="12.75">
      <c r="A387" t="s">
        <v>43</v>
      </c>
      <c r="E387" s="29" t="s">
        <v>36</v>
      </c>
    </row>
    <row r="388" spans="1:16" ht="25.5">
      <c r="A388" s="19" t="s">
        <v>34</v>
      </c>
      <c s="23" t="s">
        <v>449</v>
      </c>
      <c s="23" t="s">
        <v>450</v>
      </c>
      <c s="19" t="s">
        <v>36</v>
      </c>
      <c s="24" t="s">
        <v>451</v>
      </c>
      <c s="25" t="s">
        <v>63</v>
      </c>
      <c s="26">
        <v>110</v>
      </c>
      <c s="27">
        <v>0</v>
      </c>
      <c s="27">
        <f>ROUND(ROUND(H388,2)*ROUND(G388,3),2)</f>
      </c>
      <c r="O388">
        <f>(I388*21)/100</f>
      </c>
      <c t="s">
        <v>13</v>
      </c>
    </row>
    <row r="389" spans="1:5" ht="25.5">
      <c r="A389" s="28" t="s">
        <v>39</v>
      </c>
      <c r="E389" s="29" t="s">
        <v>451</v>
      </c>
    </row>
    <row r="390" spans="1:5" ht="38.25">
      <c r="A390" s="30" t="s">
        <v>41</v>
      </c>
      <c r="E390" s="31" t="s">
        <v>452</v>
      </c>
    </row>
    <row r="391" spans="1:5" ht="12.75">
      <c r="A391" t="s">
        <v>43</v>
      </c>
      <c r="E391" s="29" t="s">
        <v>36</v>
      </c>
    </row>
    <row r="392" spans="1:16" ht="25.5">
      <c r="A392" s="19" t="s">
        <v>34</v>
      </c>
      <c s="23" t="s">
        <v>453</v>
      </c>
      <c s="23" t="s">
        <v>454</v>
      </c>
      <c s="19" t="s">
        <v>36</v>
      </c>
      <c s="24" t="s">
        <v>455</v>
      </c>
      <c s="25" t="s">
        <v>63</v>
      </c>
      <c s="26">
        <v>5</v>
      </c>
      <c s="27">
        <v>0</v>
      </c>
      <c s="27">
        <f>ROUND(ROUND(H392,2)*ROUND(G392,3),2)</f>
      </c>
      <c r="O392">
        <f>(I392*21)/100</f>
      </c>
      <c t="s">
        <v>13</v>
      </c>
    </row>
    <row r="393" spans="1:5" ht="25.5">
      <c r="A393" s="28" t="s">
        <v>39</v>
      </c>
      <c r="E393" s="29" t="s">
        <v>456</v>
      </c>
    </row>
    <row r="394" spans="1:5" ht="38.25">
      <c r="A394" s="30" t="s">
        <v>41</v>
      </c>
      <c r="E394" s="31" t="s">
        <v>457</v>
      </c>
    </row>
    <row r="395" spans="1:5" ht="76.5">
      <c r="A395" t="s">
        <v>43</v>
      </c>
      <c r="E395" s="29" t="s">
        <v>458</v>
      </c>
    </row>
    <row r="396" spans="1:16" ht="12.75">
      <c r="A396" s="19" t="s">
        <v>34</v>
      </c>
      <c s="23" t="s">
        <v>459</v>
      </c>
      <c s="23" t="s">
        <v>460</v>
      </c>
      <c s="19" t="s">
        <v>36</v>
      </c>
      <c s="24" t="s">
        <v>461</v>
      </c>
      <c s="25" t="s">
        <v>63</v>
      </c>
      <c s="26">
        <v>5</v>
      </c>
      <c s="27">
        <v>0</v>
      </c>
      <c s="27">
        <f>ROUND(ROUND(H396,2)*ROUND(G396,3),2)</f>
      </c>
      <c r="O396">
        <f>(I396*21)/100</f>
      </c>
      <c t="s">
        <v>13</v>
      </c>
    </row>
    <row r="397" spans="1:5" ht="12.75">
      <c r="A397" s="28" t="s">
        <v>39</v>
      </c>
      <c r="E397" s="29" t="s">
        <v>461</v>
      </c>
    </row>
    <row r="398" spans="1:5" ht="38.25">
      <c r="A398" s="30" t="s">
        <v>41</v>
      </c>
      <c r="E398" s="31" t="s">
        <v>457</v>
      </c>
    </row>
    <row r="399" spans="1:5" ht="12.75">
      <c r="A399" t="s">
        <v>43</v>
      </c>
      <c r="E399" s="29" t="s">
        <v>36</v>
      </c>
    </row>
    <row r="400" spans="1:16" ht="25.5">
      <c r="A400" s="19" t="s">
        <v>34</v>
      </c>
      <c s="23" t="s">
        <v>462</v>
      </c>
      <c s="23" t="s">
        <v>463</v>
      </c>
      <c s="19" t="s">
        <v>36</v>
      </c>
      <c s="24" t="s">
        <v>464</v>
      </c>
      <c s="25" t="s">
        <v>63</v>
      </c>
      <c s="26">
        <v>13</v>
      </c>
      <c s="27">
        <v>0</v>
      </c>
      <c s="27">
        <f>ROUND(ROUND(H400,2)*ROUND(G400,3),2)</f>
      </c>
      <c r="O400">
        <f>(I400*21)/100</f>
      </c>
      <c t="s">
        <v>13</v>
      </c>
    </row>
    <row r="401" spans="1:5" ht="25.5">
      <c r="A401" s="28" t="s">
        <v>39</v>
      </c>
      <c r="E401" s="29" t="s">
        <v>465</v>
      </c>
    </row>
    <row r="402" spans="1:5" ht="38.25">
      <c r="A402" s="30" t="s">
        <v>41</v>
      </c>
      <c r="E402" s="31" t="s">
        <v>466</v>
      </c>
    </row>
    <row r="403" spans="1:5" ht="76.5">
      <c r="A403" t="s">
        <v>43</v>
      </c>
      <c r="E403" s="29" t="s">
        <v>458</v>
      </c>
    </row>
    <row r="404" spans="1:16" ht="12.75">
      <c r="A404" s="19" t="s">
        <v>34</v>
      </c>
      <c s="23" t="s">
        <v>467</v>
      </c>
      <c s="23" t="s">
        <v>468</v>
      </c>
      <c s="19" t="s">
        <v>36</v>
      </c>
      <c s="24" t="s">
        <v>469</v>
      </c>
      <c s="25" t="s">
        <v>63</v>
      </c>
      <c s="26">
        <v>13</v>
      </c>
      <c s="27">
        <v>0</v>
      </c>
      <c s="27">
        <f>ROUND(ROUND(H404,2)*ROUND(G404,3),2)</f>
      </c>
      <c r="O404">
        <f>(I404*21)/100</f>
      </c>
      <c t="s">
        <v>13</v>
      </c>
    </row>
    <row r="405" spans="1:5" ht="12.75">
      <c r="A405" s="28" t="s">
        <v>39</v>
      </c>
      <c r="E405" s="29" t="s">
        <v>469</v>
      </c>
    </row>
    <row r="406" spans="1:5" ht="38.25">
      <c r="A406" s="30" t="s">
        <v>41</v>
      </c>
      <c r="E406" s="31" t="s">
        <v>466</v>
      </c>
    </row>
    <row r="407" spans="1:5" ht="12.75">
      <c r="A407" t="s">
        <v>43</v>
      </c>
      <c r="E407" s="29" t="s">
        <v>36</v>
      </c>
    </row>
    <row r="408" spans="1:16" ht="25.5">
      <c r="A408" s="19" t="s">
        <v>34</v>
      </c>
      <c s="23" t="s">
        <v>470</v>
      </c>
      <c s="23" t="s">
        <v>471</v>
      </c>
      <c s="19" t="s">
        <v>36</v>
      </c>
      <c s="24" t="s">
        <v>472</v>
      </c>
      <c s="25" t="s">
        <v>55</v>
      </c>
      <c s="26">
        <v>1</v>
      </c>
      <c s="27">
        <v>0</v>
      </c>
      <c s="27">
        <f>ROUND(ROUND(H408,2)*ROUND(G408,3),2)</f>
      </c>
      <c r="O408">
        <f>(I408*21)/100</f>
      </c>
      <c t="s">
        <v>13</v>
      </c>
    </row>
    <row r="409" spans="1:5" ht="25.5">
      <c r="A409" s="28" t="s">
        <v>39</v>
      </c>
      <c r="E409" s="29" t="s">
        <v>473</v>
      </c>
    </row>
    <row r="410" spans="1:5" ht="38.25">
      <c r="A410" s="30" t="s">
        <v>41</v>
      </c>
      <c r="E410" s="31" t="s">
        <v>474</v>
      </c>
    </row>
    <row r="411" spans="1:5" ht="12.75">
      <c r="A411" t="s">
        <v>43</v>
      </c>
      <c r="E411" s="29" t="s">
        <v>36</v>
      </c>
    </row>
    <row r="412" spans="1:16" ht="25.5">
      <c r="A412" s="19" t="s">
        <v>34</v>
      </c>
      <c s="23" t="s">
        <v>475</v>
      </c>
      <c s="23" t="s">
        <v>423</v>
      </c>
      <c s="19" t="s">
        <v>13</v>
      </c>
      <c s="24" t="s">
        <v>424</v>
      </c>
      <c s="25" t="s">
        <v>55</v>
      </c>
      <c s="26">
        <v>6</v>
      </c>
      <c s="27">
        <v>0</v>
      </c>
      <c s="27">
        <f>ROUND(ROUND(H412,2)*ROUND(G412,3),2)</f>
      </c>
      <c r="O412">
        <f>(I412*21)/100</f>
      </c>
      <c t="s">
        <v>13</v>
      </c>
    </row>
    <row r="413" spans="1:5" ht="12.75">
      <c r="A413" s="28" t="s">
        <v>39</v>
      </c>
      <c r="E413" s="29" t="s">
        <v>425</v>
      </c>
    </row>
    <row r="414" spans="1:5" ht="51">
      <c r="A414" s="30" t="s">
        <v>41</v>
      </c>
      <c r="E414" s="31" t="s">
        <v>476</v>
      </c>
    </row>
    <row r="415" spans="1:5" ht="12.75">
      <c r="A415" t="s">
        <v>43</v>
      </c>
      <c r="E415" s="29" t="s">
        <v>36</v>
      </c>
    </row>
    <row r="416" spans="1:18" ht="12.75" customHeight="1">
      <c r="A416" s="5" t="s">
        <v>32</v>
      </c>
      <c s="5"/>
      <c s="34" t="s">
        <v>29</v>
      </c>
      <c s="5"/>
      <c s="21" t="s">
        <v>477</v>
      </c>
      <c s="5"/>
      <c s="5"/>
      <c s="5"/>
      <c s="35">
        <f>0+Q416</f>
      </c>
      <c r="O416">
        <f>0+R416</f>
      </c>
      <c r="Q416">
        <f>0+I417+I421</f>
      </c>
      <c>
        <f>0+O417+O421</f>
      </c>
    </row>
    <row r="417" spans="1:16" ht="25.5">
      <c r="A417" s="19" t="s">
        <v>34</v>
      </c>
      <c s="23" t="s">
        <v>11</v>
      </c>
      <c s="23" t="s">
        <v>478</v>
      </c>
      <c s="19" t="s">
        <v>36</v>
      </c>
      <c s="24" t="s">
        <v>479</v>
      </c>
      <c s="25" t="s">
        <v>63</v>
      </c>
      <c s="26">
        <v>315</v>
      </c>
      <c s="27">
        <v>0</v>
      </c>
      <c s="27">
        <f>ROUND(ROUND(H417,2)*ROUND(G417,3),2)</f>
      </c>
      <c r="O417">
        <f>(I417*21)/100</f>
      </c>
      <c t="s">
        <v>13</v>
      </c>
    </row>
    <row r="418" spans="1:5" ht="25.5">
      <c r="A418" s="28" t="s">
        <v>39</v>
      </c>
      <c r="E418" s="29" t="s">
        <v>480</v>
      </c>
    </row>
    <row r="419" spans="1:5" ht="38.25">
      <c r="A419" s="30" t="s">
        <v>41</v>
      </c>
      <c r="E419" s="31" t="s">
        <v>481</v>
      </c>
    </row>
    <row r="420" spans="1:5" ht="12.75">
      <c r="A420" t="s">
        <v>43</v>
      </c>
      <c r="E420" s="29" t="s">
        <v>482</v>
      </c>
    </row>
    <row r="421" spans="1:16" ht="25.5">
      <c r="A421" s="19" t="s">
        <v>34</v>
      </c>
      <c s="23" t="s">
        <v>23</v>
      </c>
      <c s="23" t="s">
        <v>483</v>
      </c>
      <c s="19" t="s">
        <v>36</v>
      </c>
      <c s="24" t="s">
        <v>484</v>
      </c>
      <c s="25" t="s">
        <v>63</v>
      </c>
      <c s="26">
        <v>315</v>
      </c>
      <c s="27">
        <v>0</v>
      </c>
      <c s="27">
        <f>ROUND(ROUND(H421,2)*ROUND(G421,3),2)</f>
      </c>
      <c r="O421">
        <f>(I421*21)/100</f>
      </c>
      <c t="s">
        <v>13</v>
      </c>
    </row>
    <row r="422" spans="1:5" ht="38.25">
      <c r="A422" s="28" t="s">
        <v>39</v>
      </c>
      <c r="E422" s="29" t="s">
        <v>485</v>
      </c>
    </row>
    <row r="423" spans="1:5" ht="38.25">
      <c r="A423" s="30" t="s">
        <v>41</v>
      </c>
      <c r="E423" s="31" t="s">
        <v>481</v>
      </c>
    </row>
    <row r="424" spans="1:5" ht="25.5">
      <c r="A424" t="s">
        <v>43</v>
      </c>
      <c r="E424" s="29" t="s">
        <v>486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0+O9</f>
      </c>
      <c t="s">
        <v>12</v>
      </c>
    </row>
    <row r="3" spans="1:16" ht="15" customHeight="1">
      <c r="A3" t="s">
        <v>1</v>
      </c>
      <c s="8" t="s">
        <v>3</v>
      </c>
      <c s="9" t="s">
        <v>4</v>
      </c>
      <c s="1"/>
      <c s="10" t="s">
        <v>5</v>
      </c>
      <c s="1"/>
      <c s="4"/>
      <c s="3" t="s">
        <v>491</v>
      </c>
      <c s="36">
        <f>0+I9</f>
      </c>
      <c r="O3" t="s">
        <v>8</v>
      </c>
      <c t="s">
        <v>13</v>
      </c>
    </row>
    <row r="4" spans="1:16" ht="15" customHeight="1">
      <c r="A4" t="s">
        <v>6</v>
      </c>
      <c s="8" t="s">
        <v>487</v>
      </c>
      <c s="9" t="s">
        <v>488</v>
      </c>
      <c s="1"/>
      <c s="10" t="s">
        <v>489</v>
      </c>
      <c s="1"/>
      <c s="1"/>
      <c s="7"/>
      <c s="7"/>
      <c r="O4" t="s">
        <v>9</v>
      </c>
      <c t="s">
        <v>13</v>
      </c>
    </row>
    <row r="5" spans="1:16" ht="12.75" customHeight="1">
      <c r="A5" t="s">
        <v>490</v>
      </c>
      <c s="12" t="s">
        <v>7</v>
      </c>
      <c s="13" t="s">
        <v>491</v>
      </c>
      <c s="5"/>
      <c s="14" t="s">
        <v>492</v>
      </c>
      <c s="5"/>
      <c s="5"/>
      <c s="5"/>
      <c s="5"/>
      <c r="O5" t="s">
        <v>10</v>
      </c>
      <c t="s">
        <v>13</v>
      </c>
    </row>
    <row r="6" spans="1:9" ht="12.75" customHeight="1">
      <c r="A6" s="11" t="s">
        <v>16</v>
      </c>
      <c s="11" t="s">
        <v>18</v>
      </c>
      <c s="11" t="s">
        <v>20</v>
      </c>
      <c s="11" t="s">
        <v>21</v>
      </c>
      <c s="11" t="s">
        <v>22</v>
      </c>
      <c s="11" t="s">
        <v>24</v>
      </c>
      <c s="11" t="s">
        <v>26</v>
      </c>
      <c s="11" t="s">
        <v>27</v>
      </c>
      <c s="11"/>
    </row>
    <row r="7" spans="1:9" ht="12.75" customHeight="1">
      <c r="A7" s="11"/>
      <c s="11"/>
      <c s="11"/>
      <c s="11"/>
      <c s="11"/>
      <c s="11"/>
      <c s="11"/>
      <c s="11" t="s">
        <v>28</v>
      </c>
      <c s="11" t="s">
        <v>30</v>
      </c>
    </row>
    <row r="8" spans="1:9" ht="12.75" customHeight="1">
      <c r="A8" s="11" t="s">
        <v>17</v>
      </c>
      <c s="11" t="s">
        <v>19</v>
      </c>
      <c s="11" t="s">
        <v>13</v>
      </c>
      <c s="11" t="s">
        <v>11</v>
      </c>
      <c s="11" t="s">
        <v>23</v>
      </c>
      <c s="11" t="s">
        <v>25</v>
      </c>
      <c s="11" t="s">
        <v>12</v>
      </c>
      <c s="11" t="s">
        <v>29</v>
      </c>
      <c s="11" t="s">
        <v>31</v>
      </c>
    </row>
    <row r="9" spans="1:18" ht="12.75" customHeight="1">
      <c r="A9" s="15" t="s">
        <v>32</v>
      </c>
      <c s="15"/>
      <c s="20" t="s">
        <v>17</v>
      </c>
      <c s="15"/>
      <c s="21" t="s">
        <v>493</v>
      </c>
      <c s="15"/>
      <c s="15"/>
      <c s="15"/>
      <c s="22">
        <f>0+Q9</f>
      </c>
      <c r="O9">
        <f>0+R9</f>
      </c>
      <c r="Q9">
        <f>0+I10+I14+I18+I22</f>
      </c>
      <c>
        <f>0+O10+O14+O18+O22</f>
      </c>
    </row>
    <row r="10" spans="1:16" ht="12.75">
      <c r="A10" s="19" t="s">
        <v>34</v>
      </c>
      <c s="23" t="s">
        <v>13</v>
      </c>
      <c s="23" t="s">
        <v>494</v>
      </c>
      <c s="19" t="s">
        <v>36</v>
      </c>
      <c s="24" t="s">
        <v>495</v>
      </c>
      <c s="25" t="s">
        <v>496</v>
      </c>
      <c s="26">
        <v>1</v>
      </c>
      <c s="27">
        <v>0</v>
      </c>
      <c s="27">
        <f>ROUND(ROUND(H10,2)*ROUND(G10,3),2)</f>
      </c>
      <c r="O10">
        <f>(I10*21)/100</f>
      </c>
      <c t="s">
        <v>13</v>
      </c>
    </row>
    <row r="11" spans="1:5" ht="25.5">
      <c r="A11" s="28" t="s">
        <v>39</v>
      </c>
      <c r="E11" s="29" t="s">
        <v>497</v>
      </c>
    </row>
    <row r="12" spans="1:5" ht="12.75">
      <c r="A12" s="30" t="s">
        <v>41</v>
      </c>
      <c r="E12" s="31" t="s">
        <v>36</v>
      </c>
    </row>
    <row r="13" spans="1:5" ht="12.75">
      <c r="A13" t="s">
        <v>43</v>
      </c>
      <c r="E13" s="29" t="s">
        <v>498</v>
      </c>
    </row>
    <row r="14" spans="1:16" ht="12.75">
      <c r="A14" s="19" t="s">
        <v>34</v>
      </c>
      <c s="23" t="s">
        <v>11</v>
      </c>
      <c s="23" t="s">
        <v>499</v>
      </c>
      <c s="19" t="s">
        <v>36</v>
      </c>
      <c s="24" t="s">
        <v>500</v>
      </c>
      <c s="25" t="s">
        <v>496</v>
      </c>
      <c s="26">
        <v>1</v>
      </c>
      <c s="27">
        <v>0</v>
      </c>
      <c s="27">
        <f>ROUND(ROUND(H14,2)*ROUND(G14,3),2)</f>
      </c>
      <c r="O14">
        <f>(I14*21)/100</f>
      </c>
      <c t="s">
        <v>13</v>
      </c>
    </row>
    <row r="15" spans="1:5" ht="12.75">
      <c r="A15" s="28" t="s">
        <v>39</v>
      </c>
      <c r="E15" s="29" t="s">
        <v>501</v>
      </c>
    </row>
    <row r="16" spans="1:5" ht="12.75">
      <c r="A16" s="30" t="s">
        <v>41</v>
      </c>
      <c r="E16" s="31" t="s">
        <v>36</v>
      </c>
    </row>
    <row r="17" spans="1:5" ht="12.75">
      <c r="A17" t="s">
        <v>43</v>
      </c>
      <c r="E17" s="29" t="s">
        <v>498</v>
      </c>
    </row>
    <row r="18" spans="1:16" ht="12.75">
      <c r="A18" s="19" t="s">
        <v>34</v>
      </c>
      <c s="23" t="s">
        <v>23</v>
      </c>
      <c s="23" t="s">
        <v>502</v>
      </c>
      <c s="19" t="s">
        <v>36</v>
      </c>
      <c s="24" t="s">
        <v>503</v>
      </c>
      <c s="25" t="s">
        <v>496</v>
      </c>
      <c s="26">
        <v>1</v>
      </c>
      <c s="27">
        <v>0</v>
      </c>
      <c s="27">
        <f>ROUND(ROUND(H18,2)*ROUND(G18,3),2)</f>
      </c>
      <c r="O18">
        <f>(I18*21)/100</f>
      </c>
      <c t="s">
        <v>13</v>
      </c>
    </row>
    <row r="19" spans="1:5" ht="12.75">
      <c r="A19" s="28" t="s">
        <v>39</v>
      </c>
      <c r="E19" s="29" t="s">
        <v>504</v>
      </c>
    </row>
    <row r="20" spans="1:5" ht="12.75">
      <c r="A20" s="30" t="s">
        <v>41</v>
      </c>
      <c r="E20" s="31" t="s">
        <v>36</v>
      </c>
    </row>
    <row r="21" spans="1:5" ht="63.75">
      <c r="A21" t="s">
        <v>43</v>
      </c>
      <c r="E21" s="29" t="s">
        <v>505</v>
      </c>
    </row>
    <row r="22" spans="1:16" ht="12.75">
      <c r="A22" s="19" t="s">
        <v>34</v>
      </c>
      <c s="23" t="s">
        <v>25</v>
      </c>
      <c s="23" t="s">
        <v>506</v>
      </c>
      <c s="19" t="s">
        <v>36</v>
      </c>
      <c s="24" t="s">
        <v>507</v>
      </c>
      <c s="25" t="s">
        <v>496</v>
      </c>
      <c s="26">
        <v>1</v>
      </c>
      <c s="27">
        <v>0</v>
      </c>
      <c s="27">
        <f>ROUND(ROUND(H22,2)*ROUND(G22,3),2)</f>
      </c>
      <c r="O22">
        <f>(I22*21)/100</f>
      </c>
      <c t="s">
        <v>13</v>
      </c>
    </row>
    <row r="23" spans="1:5" ht="12.75">
      <c r="A23" s="28" t="s">
        <v>39</v>
      </c>
      <c r="E23" s="29" t="s">
        <v>508</v>
      </c>
    </row>
    <row r="24" spans="1:5" ht="12.75">
      <c r="A24" s="30" t="s">
        <v>41</v>
      </c>
      <c r="E24" s="31" t="s">
        <v>36</v>
      </c>
    </row>
    <row r="25" spans="1:5" ht="63.75">
      <c r="A25" t="s">
        <v>43</v>
      </c>
      <c r="E25" s="29" t="s">
        <v>509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0+O9</f>
      </c>
      <c t="s">
        <v>12</v>
      </c>
    </row>
    <row r="3" spans="1:16" ht="15" customHeight="1">
      <c r="A3" t="s">
        <v>1</v>
      </c>
      <c s="8" t="s">
        <v>3</v>
      </c>
      <c s="9" t="s">
        <v>4</v>
      </c>
      <c s="1"/>
      <c s="10" t="s">
        <v>5</v>
      </c>
      <c s="1"/>
      <c s="4"/>
      <c s="3" t="s">
        <v>510</v>
      </c>
      <c s="36">
        <f>0+I9</f>
      </c>
      <c r="O3" t="s">
        <v>8</v>
      </c>
      <c t="s">
        <v>13</v>
      </c>
    </row>
    <row r="4" spans="1:16" ht="15" customHeight="1">
      <c r="A4" t="s">
        <v>6</v>
      </c>
      <c s="8" t="s">
        <v>487</v>
      </c>
      <c s="9" t="s">
        <v>488</v>
      </c>
      <c s="1"/>
      <c s="10" t="s">
        <v>489</v>
      </c>
      <c s="1"/>
      <c s="1"/>
      <c s="7"/>
      <c s="7"/>
      <c r="O4" t="s">
        <v>9</v>
      </c>
      <c t="s">
        <v>13</v>
      </c>
    </row>
    <row r="5" spans="1:16" ht="12.75" customHeight="1">
      <c r="A5" t="s">
        <v>490</v>
      </c>
      <c s="12" t="s">
        <v>7</v>
      </c>
      <c s="13" t="s">
        <v>510</v>
      </c>
      <c s="5"/>
      <c s="14" t="s">
        <v>492</v>
      </c>
      <c s="5"/>
      <c s="5"/>
      <c s="5"/>
      <c s="5"/>
      <c r="O5" t="s">
        <v>10</v>
      </c>
      <c t="s">
        <v>13</v>
      </c>
    </row>
    <row r="6" spans="1:9" ht="12.75" customHeight="1">
      <c r="A6" s="11" t="s">
        <v>16</v>
      </c>
      <c s="11" t="s">
        <v>18</v>
      </c>
      <c s="11" t="s">
        <v>20</v>
      </c>
      <c s="11" t="s">
        <v>21</v>
      </c>
      <c s="11" t="s">
        <v>22</v>
      </c>
      <c s="11" t="s">
        <v>24</v>
      </c>
      <c s="11" t="s">
        <v>26</v>
      </c>
      <c s="11" t="s">
        <v>27</v>
      </c>
      <c s="11"/>
    </row>
    <row r="7" spans="1:9" ht="12.75" customHeight="1">
      <c r="A7" s="11"/>
      <c s="11"/>
      <c s="11"/>
      <c s="11"/>
      <c s="11"/>
      <c s="11"/>
      <c s="11"/>
      <c s="11" t="s">
        <v>28</v>
      </c>
      <c s="11" t="s">
        <v>30</v>
      </c>
    </row>
    <row r="8" spans="1:9" ht="12.75" customHeight="1">
      <c r="A8" s="11" t="s">
        <v>17</v>
      </c>
      <c s="11" t="s">
        <v>19</v>
      </c>
      <c s="11" t="s">
        <v>13</v>
      </c>
      <c s="11" t="s">
        <v>11</v>
      </c>
      <c s="11" t="s">
        <v>23</v>
      </c>
      <c s="11" t="s">
        <v>25</v>
      </c>
      <c s="11" t="s">
        <v>12</v>
      </c>
      <c s="11" t="s">
        <v>29</v>
      </c>
      <c s="11" t="s">
        <v>31</v>
      </c>
    </row>
    <row r="9" spans="1:18" ht="12.75" customHeight="1">
      <c r="A9" s="15" t="s">
        <v>32</v>
      </c>
      <c s="15"/>
      <c s="20" t="s">
        <v>17</v>
      </c>
      <c s="15"/>
      <c s="21" t="s">
        <v>493</v>
      </c>
      <c s="15"/>
      <c s="15"/>
      <c s="15"/>
      <c s="22">
        <f>0+Q9</f>
      </c>
      <c r="O9">
        <f>0+R9</f>
      </c>
      <c r="Q9">
        <f>0+I10+I14+I18+I22+I26+I30+I34+I38+I42+I46+I50+I54+I58</f>
      </c>
      <c>
        <f>0+O10+O14+O18+O22+O26+O30+O34+O38+O42+O46+O50+O54+O58</f>
      </c>
    </row>
    <row r="10" spans="1:16" ht="25.5">
      <c r="A10" s="19" t="s">
        <v>34</v>
      </c>
      <c s="23" t="s">
        <v>19</v>
      </c>
      <c s="23" t="s">
        <v>511</v>
      </c>
      <c s="19" t="s">
        <v>512</v>
      </c>
      <c s="24" t="s">
        <v>513</v>
      </c>
      <c s="25" t="s">
        <v>496</v>
      </c>
      <c s="26">
        <v>1</v>
      </c>
      <c s="27">
        <v>0</v>
      </c>
      <c s="27">
        <f>ROUND(ROUND(H10,2)*ROUND(G10,3),2)</f>
      </c>
      <c r="O10">
        <f>(I10*21)/100</f>
      </c>
      <c t="s">
        <v>13</v>
      </c>
    </row>
    <row r="11" spans="1:5" ht="12.75">
      <c r="A11" s="28" t="s">
        <v>39</v>
      </c>
      <c r="E11" s="29" t="s">
        <v>36</v>
      </c>
    </row>
    <row r="12" spans="1:5" ht="12.75">
      <c r="A12" s="30" t="s">
        <v>41</v>
      </c>
      <c r="E12" s="31" t="s">
        <v>36</v>
      </c>
    </row>
    <row r="13" spans="1:5" ht="12.75">
      <c r="A13" t="s">
        <v>43</v>
      </c>
      <c r="E13" s="29" t="s">
        <v>36</v>
      </c>
    </row>
    <row r="14" spans="1:16" ht="12.75">
      <c r="A14" s="19" t="s">
        <v>34</v>
      </c>
      <c s="23" t="s">
        <v>13</v>
      </c>
      <c s="23" t="s">
        <v>514</v>
      </c>
      <c s="19" t="s">
        <v>512</v>
      </c>
      <c s="24" t="s">
        <v>515</v>
      </c>
      <c s="25" t="s">
        <v>496</v>
      </c>
      <c s="26">
        <v>1</v>
      </c>
      <c s="27">
        <v>0</v>
      </c>
      <c s="27">
        <f>ROUND(ROUND(H14,2)*ROUND(G14,3),2)</f>
      </c>
      <c r="O14">
        <f>(I14*21)/100</f>
      </c>
      <c t="s">
        <v>13</v>
      </c>
    </row>
    <row r="15" spans="1:5" ht="12.75">
      <c r="A15" s="28" t="s">
        <v>39</v>
      </c>
      <c r="E15" s="29" t="s">
        <v>36</v>
      </c>
    </row>
    <row r="16" spans="1:5" ht="12.75">
      <c r="A16" s="30" t="s">
        <v>41</v>
      </c>
      <c r="E16" s="31" t="s">
        <v>36</v>
      </c>
    </row>
    <row r="17" spans="1:5" ht="12.75">
      <c r="A17" t="s">
        <v>43</v>
      </c>
      <c r="E17" s="29" t="s">
        <v>36</v>
      </c>
    </row>
    <row r="18" spans="1:16" ht="12.75">
      <c r="A18" s="19" t="s">
        <v>34</v>
      </c>
      <c s="23" t="s">
        <v>11</v>
      </c>
      <c s="23" t="s">
        <v>516</v>
      </c>
      <c s="19" t="s">
        <v>512</v>
      </c>
      <c s="24" t="s">
        <v>517</v>
      </c>
      <c s="25" t="s">
        <v>496</v>
      </c>
      <c s="26">
        <v>1</v>
      </c>
      <c s="27">
        <v>0</v>
      </c>
      <c s="27">
        <f>ROUND(ROUND(H18,2)*ROUND(G18,3),2)</f>
      </c>
      <c r="O18">
        <f>(I18*21)/100</f>
      </c>
      <c t="s">
        <v>13</v>
      </c>
    </row>
    <row r="19" spans="1:5" ht="12.75">
      <c r="A19" s="28" t="s">
        <v>39</v>
      </c>
      <c r="E19" s="29" t="s">
        <v>36</v>
      </c>
    </row>
    <row r="20" spans="1:5" ht="12.75">
      <c r="A20" s="30" t="s">
        <v>41</v>
      </c>
      <c r="E20" s="31" t="s">
        <v>36</v>
      </c>
    </row>
    <row r="21" spans="1:5" ht="12.75">
      <c r="A21" t="s">
        <v>43</v>
      </c>
      <c r="E21" s="29" t="s">
        <v>36</v>
      </c>
    </row>
    <row r="22" spans="1:16" ht="25.5">
      <c r="A22" s="19" t="s">
        <v>34</v>
      </c>
      <c s="23" t="s">
        <v>23</v>
      </c>
      <c s="23" t="s">
        <v>518</v>
      </c>
      <c s="19" t="s">
        <v>512</v>
      </c>
      <c s="24" t="s">
        <v>519</v>
      </c>
      <c s="25" t="s">
        <v>496</v>
      </c>
      <c s="26">
        <v>1</v>
      </c>
      <c s="27">
        <v>0</v>
      </c>
      <c s="27">
        <f>ROUND(ROUND(H22,2)*ROUND(G22,3),2)</f>
      </c>
      <c r="O22">
        <f>(I22*21)/100</f>
      </c>
      <c t="s">
        <v>13</v>
      </c>
    </row>
    <row r="23" spans="1:5" ht="12.75">
      <c r="A23" s="28" t="s">
        <v>39</v>
      </c>
      <c r="E23" s="29" t="s">
        <v>36</v>
      </c>
    </row>
    <row r="24" spans="1:5" ht="12.75">
      <c r="A24" s="30" t="s">
        <v>41</v>
      </c>
      <c r="E24" s="31" t="s">
        <v>36</v>
      </c>
    </row>
    <row r="25" spans="1:5" ht="12.75">
      <c r="A25" t="s">
        <v>43</v>
      </c>
      <c r="E25" s="29" t="s">
        <v>36</v>
      </c>
    </row>
    <row r="26" spans="1:16" ht="25.5">
      <c r="A26" s="19" t="s">
        <v>34</v>
      </c>
      <c s="23" t="s">
        <v>25</v>
      </c>
      <c s="23" t="s">
        <v>520</v>
      </c>
      <c s="19" t="s">
        <v>512</v>
      </c>
      <c s="24" t="s">
        <v>521</v>
      </c>
      <c s="25" t="s">
        <v>496</v>
      </c>
      <c s="26">
        <v>1</v>
      </c>
      <c s="27">
        <v>0</v>
      </c>
      <c s="27">
        <f>ROUND(ROUND(H26,2)*ROUND(G26,3),2)</f>
      </c>
      <c r="O26">
        <f>(I26*21)/100</f>
      </c>
      <c t="s">
        <v>13</v>
      </c>
    </row>
    <row r="27" spans="1:5" ht="12.75">
      <c r="A27" s="28" t="s">
        <v>39</v>
      </c>
      <c r="E27" s="29" t="s">
        <v>36</v>
      </c>
    </row>
    <row r="28" spans="1:5" ht="12.75">
      <c r="A28" s="30" t="s">
        <v>41</v>
      </c>
      <c r="E28" s="31" t="s">
        <v>36</v>
      </c>
    </row>
    <row r="29" spans="1:5" ht="12.75">
      <c r="A29" t="s">
        <v>43</v>
      </c>
      <c r="E29" s="29" t="s">
        <v>36</v>
      </c>
    </row>
    <row r="30" spans="1:16" ht="25.5">
      <c r="A30" s="19" t="s">
        <v>34</v>
      </c>
      <c s="23" t="s">
        <v>12</v>
      </c>
      <c s="23" t="s">
        <v>522</v>
      </c>
      <c s="19" t="s">
        <v>512</v>
      </c>
      <c s="24" t="s">
        <v>523</v>
      </c>
      <c s="25" t="s">
        <v>496</v>
      </c>
      <c s="26">
        <v>1</v>
      </c>
      <c s="27">
        <v>0</v>
      </c>
      <c s="27">
        <f>ROUND(ROUND(H30,2)*ROUND(G30,3),2)</f>
      </c>
      <c r="O30">
        <f>(I30*21)/100</f>
      </c>
      <c t="s">
        <v>13</v>
      </c>
    </row>
    <row r="31" spans="1:5" ht="12.75">
      <c r="A31" s="28" t="s">
        <v>39</v>
      </c>
      <c r="E31" s="29" t="s">
        <v>36</v>
      </c>
    </row>
    <row r="32" spans="1:5" ht="12.75">
      <c r="A32" s="30" t="s">
        <v>41</v>
      </c>
      <c r="E32" s="31" t="s">
        <v>36</v>
      </c>
    </row>
    <row r="33" spans="1:5" ht="12.75">
      <c r="A33" t="s">
        <v>43</v>
      </c>
      <c r="E33" s="29" t="s">
        <v>36</v>
      </c>
    </row>
    <row r="34" spans="1:16" ht="25.5">
      <c r="A34" s="19" t="s">
        <v>34</v>
      </c>
      <c s="23" t="s">
        <v>29</v>
      </c>
      <c s="23" t="s">
        <v>524</v>
      </c>
      <c s="19" t="s">
        <v>512</v>
      </c>
      <c s="24" t="s">
        <v>525</v>
      </c>
      <c s="25" t="s">
        <v>496</v>
      </c>
      <c s="26">
        <v>1</v>
      </c>
      <c s="27">
        <v>0</v>
      </c>
      <c s="27">
        <f>ROUND(ROUND(H34,2)*ROUND(G34,3),2)</f>
      </c>
      <c r="O34">
        <f>(I34*21)/100</f>
      </c>
      <c t="s">
        <v>13</v>
      </c>
    </row>
    <row r="35" spans="1:5" ht="12.75">
      <c r="A35" s="28" t="s">
        <v>39</v>
      </c>
      <c r="E35" s="29" t="s">
        <v>36</v>
      </c>
    </row>
    <row r="36" spans="1:5" ht="12.75">
      <c r="A36" s="30" t="s">
        <v>41</v>
      </c>
      <c r="E36" s="31" t="s">
        <v>36</v>
      </c>
    </row>
    <row r="37" spans="1:5" ht="12.75">
      <c r="A37" t="s">
        <v>43</v>
      </c>
      <c r="E37" s="29" t="s">
        <v>36</v>
      </c>
    </row>
    <row r="38" spans="1:16" ht="12.75">
      <c r="A38" s="19" t="s">
        <v>34</v>
      </c>
      <c s="23" t="s">
        <v>77</v>
      </c>
      <c s="23" t="s">
        <v>526</v>
      </c>
      <c s="19" t="s">
        <v>512</v>
      </c>
      <c s="24" t="s">
        <v>527</v>
      </c>
      <c s="25" t="s">
        <v>496</v>
      </c>
      <c s="26">
        <v>1</v>
      </c>
      <c s="27">
        <v>0</v>
      </c>
      <c s="27">
        <f>ROUND(ROUND(H38,2)*ROUND(G38,3),2)</f>
      </c>
      <c r="O38">
        <f>(I38*21)/100</f>
      </c>
      <c t="s">
        <v>13</v>
      </c>
    </row>
    <row r="39" spans="1:5" ht="12.75">
      <c r="A39" s="28" t="s">
        <v>39</v>
      </c>
      <c r="E39" s="29" t="s">
        <v>36</v>
      </c>
    </row>
    <row r="40" spans="1:5" ht="12.75">
      <c r="A40" s="30" t="s">
        <v>41</v>
      </c>
      <c r="E40" s="31" t="s">
        <v>36</v>
      </c>
    </row>
    <row r="41" spans="1:5" ht="12.75">
      <c r="A41" t="s">
        <v>43</v>
      </c>
      <c r="E41" s="29" t="s">
        <v>36</v>
      </c>
    </row>
    <row r="42" spans="1:16" ht="25.5">
      <c r="A42" s="19" t="s">
        <v>34</v>
      </c>
      <c s="23" t="s">
        <v>91</v>
      </c>
      <c s="23" t="s">
        <v>528</v>
      </c>
      <c s="19" t="s">
        <v>512</v>
      </c>
      <c s="24" t="s">
        <v>529</v>
      </c>
      <c s="25" t="s">
        <v>496</v>
      </c>
      <c s="26">
        <v>1</v>
      </c>
      <c s="27">
        <v>0</v>
      </c>
      <c s="27">
        <f>ROUND(ROUND(H42,2)*ROUND(G42,3),2)</f>
      </c>
      <c r="O42">
        <f>(I42*21)/100</f>
      </c>
      <c t="s">
        <v>13</v>
      </c>
    </row>
    <row r="43" spans="1:5" ht="12.75">
      <c r="A43" s="28" t="s">
        <v>39</v>
      </c>
      <c r="E43" s="29" t="s">
        <v>36</v>
      </c>
    </row>
    <row r="44" spans="1:5" ht="12.75">
      <c r="A44" s="30" t="s">
        <v>41</v>
      </c>
      <c r="E44" s="31" t="s">
        <v>36</v>
      </c>
    </row>
    <row r="45" spans="1:5" ht="12.75">
      <c r="A45" t="s">
        <v>43</v>
      </c>
      <c r="E45" s="29" t="s">
        <v>36</v>
      </c>
    </row>
    <row r="46" spans="1:16" ht="12.75">
      <c r="A46" s="19" t="s">
        <v>34</v>
      </c>
      <c s="23" t="s">
        <v>95</v>
      </c>
      <c s="23" t="s">
        <v>530</v>
      </c>
      <c s="19" t="s">
        <v>512</v>
      </c>
      <c s="24" t="s">
        <v>531</v>
      </c>
      <c s="25" t="s">
        <v>496</v>
      </c>
      <c s="26">
        <v>1</v>
      </c>
      <c s="27">
        <v>0</v>
      </c>
      <c s="27">
        <f>ROUND(ROUND(H46,2)*ROUND(G46,3),2)</f>
      </c>
      <c r="O46">
        <f>(I46*21)/100</f>
      </c>
      <c t="s">
        <v>13</v>
      </c>
    </row>
    <row r="47" spans="1:5" ht="12.75">
      <c r="A47" s="28" t="s">
        <v>39</v>
      </c>
      <c r="E47" s="29" t="s">
        <v>36</v>
      </c>
    </row>
    <row r="48" spans="1:5" ht="12.75">
      <c r="A48" s="30" t="s">
        <v>41</v>
      </c>
      <c r="E48" s="31" t="s">
        <v>36</v>
      </c>
    </row>
    <row r="49" spans="1:5" ht="12.75">
      <c r="A49" t="s">
        <v>43</v>
      </c>
      <c r="E49" s="29" t="s">
        <v>36</v>
      </c>
    </row>
    <row r="50" spans="1:16" ht="12.75">
      <c r="A50" s="19" t="s">
        <v>34</v>
      </c>
      <c s="23" t="s">
        <v>104</v>
      </c>
      <c s="23" t="s">
        <v>532</v>
      </c>
      <c s="19" t="s">
        <v>512</v>
      </c>
      <c s="24" t="s">
        <v>533</v>
      </c>
      <c s="25" t="s">
        <v>496</v>
      </c>
      <c s="26">
        <v>1</v>
      </c>
      <c s="27">
        <v>0</v>
      </c>
      <c s="27">
        <f>ROUND(ROUND(H50,2)*ROUND(G50,3),2)</f>
      </c>
      <c r="O50">
        <f>(I50*21)/100</f>
      </c>
      <c t="s">
        <v>13</v>
      </c>
    </row>
    <row r="51" spans="1:5" ht="12.75">
      <c r="A51" s="28" t="s">
        <v>39</v>
      </c>
      <c r="E51" s="29" t="s">
        <v>36</v>
      </c>
    </row>
    <row r="52" spans="1:5" ht="12.75">
      <c r="A52" s="30" t="s">
        <v>41</v>
      </c>
      <c r="E52" s="31" t="s">
        <v>36</v>
      </c>
    </row>
    <row r="53" spans="1:5" ht="12.75">
      <c r="A53" t="s">
        <v>43</v>
      </c>
      <c r="E53" s="29" t="s">
        <v>36</v>
      </c>
    </row>
    <row r="54" spans="1:16" ht="12.75">
      <c r="A54" s="19" t="s">
        <v>34</v>
      </c>
      <c s="23" t="s">
        <v>109</v>
      </c>
      <c s="23" t="s">
        <v>534</v>
      </c>
      <c s="19" t="s">
        <v>512</v>
      </c>
      <c s="24" t="s">
        <v>535</v>
      </c>
      <c s="25" t="s">
        <v>496</v>
      </c>
      <c s="26">
        <v>1</v>
      </c>
      <c s="27">
        <v>0</v>
      </c>
      <c s="27">
        <f>ROUND(ROUND(H54,2)*ROUND(G54,3),2)</f>
      </c>
      <c r="O54">
        <f>(I54*21)/100</f>
      </c>
      <c t="s">
        <v>13</v>
      </c>
    </row>
    <row r="55" spans="1:5" ht="12.75">
      <c r="A55" s="28" t="s">
        <v>39</v>
      </c>
      <c r="E55" s="29" t="s">
        <v>36</v>
      </c>
    </row>
    <row r="56" spans="1:5" ht="12.75">
      <c r="A56" s="30" t="s">
        <v>41</v>
      </c>
      <c r="E56" s="31" t="s">
        <v>36</v>
      </c>
    </row>
    <row r="57" spans="1:5" ht="12.75">
      <c r="A57" t="s">
        <v>43</v>
      </c>
      <c r="E57" s="29" t="s">
        <v>36</v>
      </c>
    </row>
    <row r="58" spans="1:16" ht="12.75">
      <c r="A58" s="19" t="s">
        <v>34</v>
      </c>
      <c s="23" t="s">
        <v>536</v>
      </c>
      <c s="23" t="s">
        <v>537</v>
      </c>
      <c s="19" t="s">
        <v>36</v>
      </c>
      <c s="24" t="s">
        <v>538</v>
      </c>
      <c s="25" t="s">
        <v>55</v>
      </c>
      <c s="26">
        <v>1</v>
      </c>
      <c s="27">
        <v>0</v>
      </c>
      <c s="27">
        <f>ROUND(ROUND(H58,2)*ROUND(G58,3),2)</f>
      </c>
      <c r="O58">
        <f>(I58*21)/100</f>
      </c>
      <c t="s">
        <v>13</v>
      </c>
    </row>
    <row r="59" spans="1:5" ht="12.75">
      <c r="A59" s="28" t="s">
        <v>39</v>
      </c>
      <c r="E59" s="29" t="s">
        <v>539</v>
      </c>
    </row>
    <row r="60" spans="1:5" ht="38.25">
      <c r="A60" s="30" t="s">
        <v>41</v>
      </c>
      <c r="E60" s="31" t="s">
        <v>540</v>
      </c>
    </row>
    <row r="61" spans="1:5" ht="12.75">
      <c r="A61" t="s">
        <v>43</v>
      </c>
      <c r="E61" s="29" t="s">
        <v>36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0+O8+O189+O202+O235+O300+O325</f>
      </c>
      <c t="s">
        <v>12</v>
      </c>
    </row>
    <row r="3" spans="1:16" ht="15" customHeight="1">
      <c r="A3" t="s">
        <v>1</v>
      </c>
      <c s="8" t="s">
        <v>3</v>
      </c>
      <c s="9" t="s">
        <v>4</v>
      </c>
      <c s="1"/>
      <c s="10" t="s">
        <v>5</v>
      </c>
      <c s="1"/>
      <c s="4"/>
      <c s="3" t="s">
        <v>541</v>
      </c>
      <c s="36">
        <f>0+I8+I189+I202+I235+I300+I325</f>
      </c>
      <c r="O3" t="s">
        <v>8</v>
      </c>
      <c t="s">
        <v>13</v>
      </c>
    </row>
    <row r="4" spans="1:16" ht="15" customHeight="1">
      <c r="A4" t="s">
        <v>6</v>
      </c>
      <c s="12" t="s">
        <v>7</v>
      </c>
      <c s="13" t="s">
        <v>541</v>
      </c>
      <c s="5"/>
      <c s="14" t="s">
        <v>542</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19</v>
      </c>
      <c s="15"/>
      <c s="21" t="s">
        <v>33</v>
      </c>
      <c s="15"/>
      <c s="15"/>
      <c s="15"/>
      <c s="22">
        <f>0+Q8</f>
      </c>
      <c r="O8">
        <f>0+R8</f>
      </c>
      <c r="Q8">
        <f>0+I9+I13+I17+I21+I25+I29+I33+I37+I41+I45+I49+I53+I57+I61+I65+I69+I73+I77+I81+I85+I89+I93+I97+I101+I105+I109+I113+I117+I121+I125+I129+I133+I137+I141+I145+I149+I153+I157+I161+I165+I169+I173+I177+I181+I185</f>
      </c>
      <c>
        <f>0+O9+O13+O17+O21+O25+O29+O33+O37+O41+O45+O49+O53+O57+O61+O65+O69+O73+O77+O81+O85+O89+O93+O97+O101+O105+O109+O113+O117+O121+O125+O129+O133+O137+O141+O145+O149+O153+O157+O161+O165+O169+O173+O177+O181+O185</f>
      </c>
    </row>
    <row r="9" spans="1:16" ht="25.5">
      <c r="A9" s="19" t="s">
        <v>34</v>
      </c>
      <c s="23" t="s">
        <v>19</v>
      </c>
      <c s="23" t="s">
        <v>543</v>
      </c>
      <c s="19" t="s">
        <v>36</v>
      </c>
      <c s="24" t="s">
        <v>544</v>
      </c>
      <c s="25" t="s">
        <v>397</v>
      </c>
      <c s="26">
        <v>256</v>
      </c>
      <c s="27">
        <v>0</v>
      </c>
      <c s="27">
        <f>ROUND(ROUND(H9,2)*ROUND(G9,3),2)</f>
      </c>
      <c r="O9">
        <f>(I9*21)/100</f>
      </c>
      <c t="s">
        <v>13</v>
      </c>
    </row>
    <row r="10" spans="1:5" ht="25.5">
      <c r="A10" s="28" t="s">
        <v>39</v>
      </c>
      <c r="E10" s="29" t="s">
        <v>545</v>
      </c>
    </row>
    <row r="11" spans="1:5" ht="12.75">
      <c r="A11" s="30" t="s">
        <v>41</v>
      </c>
      <c r="E11" s="31" t="s">
        <v>36</v>
      </c>
    </row>
    <row r="12" spans="1:5" ht="102">
      <c r="A12" t="s">
        <v>43</v>
      </c>
      <c r="E12" s="29" t="s">
        <v>546</v>
      </c>
    </row>
    <row r="13" spans="1:16" ht="12.75">
      <c r="A13" s="19" t="s">
        <v>34</v>
      </c>
      <c s="23" t="s">
        <v>13</v>
      </c>
      <c s="23" t="s">
        <v>547</v>
      </c>
      <c s="19" t="s">
        <v>36</v>
      </c>
      <c s="24" t="s">
        <v>548</v>
      </c>
      <c s="25" t="s">
        <v>55</v>
      </c>
      <c s="26">
        <v>50</v>
      </c>
      <c s="27">
        <v>0</v>
      </c>
      <c s="27">
        <f>ROUND(ROUND(H13,2)*ROUND(G13,3),2)</f>
      </c>
      <c r="O13">
        <f>(I13*21)/100</f>
      </c>
      <c t="s">
        <v>13</v>
      </c>
    </row>
    <row r="14" spans="1:5" ht="25.5">
      <c r="A14" s="28" t="s">
        <v>39</v>
      </c>
      <c r="E14" s="29" t="s">
        <v>549</v>
      </c>
    </row>
    <row r="15" spans="1:5" ht="76.5">
      <c r="A15" s="30" t="s">
        <v>41</v>
      </c>
      <c r="E15" s="31" t="s">
        <v>550</v>
      </c>
    </row>
    <row r="16" spans="1:5" ht="127.5">
      <c r="A16" t="s">
        <v>43</v>
      </c>
      <c r="E16" s="29" t="s">
        <v>551</v>
      </c>
    </row>
    <row r="17" spans="1:16" ht="12.75">
      <c r="A17" s="19" t="s">
        <v>34</v>
      </c>
      <c s="23" t="s">
        <v>11</v>
      </c>
      <c s="23" t="s">
        <v>552</v>
      </c>
      <c s="19" t="s">
        <v>36</v>
      </c>
      <c s="24" t="s">
        <v>553</v>
      </c>
      <c s="25" t="s">
        <v>55</v>
      </c>
      <c s="26">
        <v>5</v>
      </c>
      <c s="27">
        <v>0</v>
      </c>
      <c s="27">
        <f>ROUND(ROUND(H17,2)*ROUND(G17,3),2)</f>
      </c>
      <c r="O17">
        <f>(I17*21)/100</f>
      </c>
      <c t="s">
        <v>13</v>
      </c>
    </row>
    <row r="18" spans="1:5" ht="25.5">
      <c r="A18" s="28" t="s">
        <v>39</v>
      </c>
      <c r="E18" s="29" t="s">
        <v>554</v>
      </c>
    </row>
    <row r="19" spans="1:5" ht="51">
      <c r="A19" s="30" t="s">
        <v>41</v>
      </c>
      <c r="E19" s="31" t="s">
        <v>555</v>
      </c>
    </row>
    <row r="20" spans="1:5" ht="127.5">
      <c r="A20" t="s">
        <v>43</v>
      </c>
      <c r="E20" s="29" t="s">
        <v>551</v>
      </c>
    </row>
    <row r="21" spans="1:16" ht="12.75">
      <c r="A21" s="19" t="s">
        <v>34</v>
      </c>
      <c s="23" t="s">
        <v>23</v>
      </c>
      <c s="23" t="s">
        <v>556</v>
      </c>
      <c s="19" t="s">
        <v>36</v>
      </c>
      <c s="24" t="s">
        <v>557</v>
      </c>
      <c s="25" t="s">
        <v>55</v>
      </c>
      <c s="26">
        <v>1</v>
      </c>
      <c s="27">
        <v>0</v>
      </c>
      <c s="27">
        <f>ROUND(ROUND(H21,2)*ROUND(G21,3),2)</f>
      </c>
      <c r="O21">
        <f>(I21*21)/100</f>
      </c>
      <c t="s">
        <v>13</v>
      </c>
    </row>
    <row r="22" spans="1:5" ht="25.5">
      <c r="A22" s="28" t="s">
        <v>39</v>
      </c>
      <c r="E22" s="29" t="s">
        <v>558</v>
      </c>
    </row>
    <row r="23" spans="1:5" ht="12.75">
      <c r="A23" s="30" t="s">
        <v>41</v>
      </c>
      <c r="E23" s="31" t="s">
        <v>559</v>
      </c>
    </row>
    <row r="24" spans="1:5" ht="127.5">
      <c r="A24" t="s">
        <v>43</v>
      </c>
      <c r="E24" s="29" t="s">
        <v>551</v>
      </c>
    </row>
    <row r="25" spans="1:16" ht="12.75">
      <c r="A25" s="19" t="s">
        <v>34</v>
      </c>
      <c s="23" t="s">
        <v>25</v>
      </c>
      <c s="23" t="s">
        <v>560</v>
      </c>
      <c s="19" t="s">
        <v>36</v>
      </c>
      <c s="24" t="s">
        <v>561</v>
      </c>
      <c s="25" t="s">
        <v>55</v>
      </c>
      <c s="26">
        <v>50</v>
      </c>
      <c s="27">
        <v>0</v>
      </c>
      <c s="27">
        <f>ROUND(ROUND(H25,2)*ROUND(G25,3),2)</f>
      </c>
      <c r="O25">
        <f>(I25*21)/100</f>
      </c>
      <c t="s">
        <v>13</v>
      </c>
    </row>
    <row r="26" spans="1:5" ht="25.5">
      <c r="A26" s="28" t="s">
        <v>39</v>
      </c>
      <c r="E26" s="29" t="s">
        <v>562</v>
      </c>
    </row>
    <row r="27" spans="1:5" ht="76.5">
      <c r="A27" s="30" t="s">
        <v>41</v>
      </c>
      <c r="E27" s="31" t="s">
        <v>550</v>
      </c>
    </row>
    <row r="28" spans="1:5" ht="114.75">
      <c r="A28" t="s">
        <v>43</v>
      </c>
      <c r="E28" s="29" t="s">
        <v>563</v>
      </c>
    </row>
    <row r="29" spans="1:16" ht="12.75">
      <c r="A29" s="19" t="s">
        <v>34</v>
      </c>
      <c s="23" t="s">
        <v>12</v>
      </c>
      <c s="23" t="s">
        <v>564</v>
      </c>
      <c s="19" t="s">
        <v>36</v>
      </c>
      <c s="24" t="s">
        <v>565</v>
      </c>
      <c s="25" t="s">
        <v>55</v>
      </c>
      <c s="26">
        <v>5</v>
      </c>
      <c s="27">
        <v>0</v>
      </c>
      <c s="27">
        <f>ROUND(ROUND(H29,2)*ROUND(G29,3),2)</f>
      </c>
      <c r="O29">
        <f>(I29*21)/100</f>
      </c>
      <c t="s">
        <v>13</v>
      </c>
    </row>
    <row r="30" spans="1:5" ht="25.5">
      <c r="A30" s="28" t="s">
        <v>39</v>
      </c>
      <c r="E30" s="29" t="s">
        <v>566</v>
      </c>
    </row>
    <row r="31" spans="1:5" ht="51">
      <c r="A31" s="30" t="s">
        <v>41</v>
      </c>
      <c r="E31" s="31" t="s">
        <v>555</v>
      </c>
    </row>
    <row r="32" spans="1:5" ht="114.75">
      <c r="A32" t="s">
        <v>43</v>
      </c>
      <c r="E32" s="29" t="s">
        <v>563</v>
      </c>
    </row>
    <row r="33" spans="1:16" ht="12.75">
      <c r="A33" s="19" t="s">
        <v>34</v>
      </c>
      <c s="23" t="s">
        <v>60</v>
      </c>
      <c s="23" t="s">
        <v>567</v>
      </c>
      <c s="19" t="s">
        <v>36</v>
      </c>
      <c s="24" t="s">
        <v>568</v>
      </c>
      <c s="25" t="s">
        <v>55</v>
      </c>
      <c s="26">
        <v>1</v>
      </c>
      <c s="27">
        <v>0</v>
      </c>
      <c s="27">
        <f>ROUND(ROUND(H33,2)*ROUND(G33,3),2)</f>
      </c>
      <c r="O33">
        <f>(I33*21)/100</f>
      </c>
      <c t="s">
        <v>13</v>
      </c>
    </row>
    <row r="34" spans="1:5" ht="25.5">
      <c r="A34" s="28" t="s">
        <v>39</v>
      </c>
      <c r="E34" s="29" t="s">
        <v>569</v>
      </c>
    </row>
    <row r="35" spans="1:5" ht="12.75">
      <c r="A35" s="30" t="s">
        <v>41</v>
      </c>
      <c r="E35" s="31" t="s">
        <v>559</v>
      </c>
    </row>
    <row r="36" spans="1:5" ht="114.75">
      <c r="A36" t="s">
        <v>43</v>
      </c>
      <c r="E36" s="29" t="s">
        <v>563</v>
      </c>
    </row>
    <row r="37" spans="1:16" ht="12.75">
      <c r="A37" s="19" t="s">
        <v>34</v>
      </c>
      <c s="23" t="s">
        <v>66</v>
      </c>
      <c s="23" t="s">
        <v>570</v>
      </c>
      <c s="19" t="s">
        <v>36</v>
      </c>
      <c s="24" t="s">
        <v>571</v>
      </c>
      <c s="25" t="s">
        <v>397</v>
      </c>
      <c s="26">
        <v>200</v>
      </c>
      <c s="27">
        <v>0</v>
      </c>
      <c s="27">
        <f>ROUND(ROUND(H37,2)*ROUND(G37,3),2)</f>
      </c>
      <c r="O37">
        <f>(I37*21)/100</f>
      </c>
      <c t="s">
        <v>13</v>
      </c>
    </row>
    <row r="38" spans="1:5" ht="38.25">
      <c r="A38" s="28" t="s">
        <v>39</v>
      </c>
      <c r="E38" s="29" t="s">
        <v>572</v>
      </c>
    </row>
    <row r="39" spans="1:5" ht="25.5">
      <c r="A39" s="30" t="s">
        <v>41</v>
      </c>
      <c r="E39" s="31" t="s">
        <v>573</v>
      </c>
    </row>
    <row r="40" spans="1:5" ht="306">
      <c r="A40" t="s">
        <v>43</v>
      </c>
      <c r="E40" s="29" t="s">
        <v>574</v>
      </c>
    </row>
    <row r="41" spans="1:16" ht="25.5">
      <c r="A41" s="19" t="s">
        <v>34</v>
      </c>
      <c s="23" t="s">
        <v>29</v>
      </c>
      <c s="23" t="s">
        <v>575</v>
      </c>
      <c s="19" t="s">
        <v>36</v>
      </c>
      <c s="24" t="s">
        <v>576</v>
      </c>
      <c s="25" t="s">
        <v>397</v>
      </c>
      <c s="26">
        <v>244</v>
      </c>
      <c s="27">
        <v>0</v>
      </c>
      <c s="27">
        <f>ROUND(ROUND(H41,2)*ROUND(G41,3),2)</f>
      </c>
      <c r="O41">
        <f>(I41*21)/100</f>
      </c>
      <c t="s">
        <v>13</v>
      </c>
    </row>
    <row r="42" spans="1:5" ht="38.25">
      <c r="A42" s="28" t="s">
        <v>39</v>
      </c>
      <c r="E42" s="29" t="s">
        <v>577</v>
      </c>
    </row>
    <row r="43" spans="1:5" ht="12.75">
      <c r="A43" s="30" t="s">
        <v>41</v>
      </c>
      <c r="E43" s="31" t="s">
        <v>578</v>
      </c>
    </row>
    <row r="44" spans="1:5" ht="306">
      <c r="A44" t="s">
        <v>43</v>
      </c>
      <c r="E44" s="29" t="s">
        <v>574</v>
      </c>
    </row>
    <row r="45" spans="1:16" ht="12.75">
      <c r="A45" s="19" t="s">
        <v>34</v>
      </c>
      <c s="23" t="s">
        <v>31</v>
      </c>
      <c s="23" t="s">
        <v>579</v>
      </c>
      <c s="19" t="s">
        <v>36</v>
      </c>
      <c s="24" t="s">
        <v>580</v>
      </c>
      <c s="25" t="s">
        <v>397</v>
      </c>
      <c s="26">
        <v>222</v>
      </c>
      <c s="27">
        <v>0</v>
      </c>
      <c s="27">
        <f>ROUND(ROUND(H45,2)*ROUND(G45,3),2)</f>
      </c>
      <c r="O45">
        <f>(I45*21)/100</f>
      </c>
      <c t="s">
        <v>13</v>
      </c>
    </row>
    <row r="46" spans="1:5" ht="38.25">
      <c r="A46" s="28" t="s">
        <v>39</v>
      </c>
      <c r="E46" s="29" t="s">
        <v>581</v>
      </c>
    </row>
    <row r="47" spans="1:5" ht="25.5">
      <c r="A47" s="30" t="s">
        <v>41</v>
      </c>
      <c r="E47" s="31" t="s">
        <v>582</v>
      </c>
    </row>
    <row r="48" spans="1:5" ht="306">
      <c r="A48" t="s">
        <v>43</v>
      </c>
      <c r="E48" s="29" t="s">
        <v>574</v>
      </c>
    </row>
    <row r="49" spans="1:16" ht="12.75">
      <c r="A49" s="19" t="s">
        <v>34</v>
      </c>
      <c s="23" t="s">
        <v>77</v>
      </c>
      <c s="23" t="s">
        <v>583</v>
      </c>
      <c s="19" t="s">
        <v>36</v>
      </c>
      <c s="24" t="s">
        <v>584</v>
      </c>
      <c s="25" t="s">
        <v>397</v>
      </c>
      <c s="26">
        <v>75</v>
      </c>
      <c s="27">
        <v>0</v>
      </c>
      <c s="27">
        <f>ROUND(ROUND(H49,2)*ROUND(G49,3),2)</f>
      </c>
      <c r="O49">
        <f>(I49*21)/100</f>
      </c>
      <c t="s">
        <v>13</v>
      </c>
    </row>
    <row r="50" spans="1:5" ht="38.25">
      <c r="A50" s="28" t="s">
        <v>39</v>
      </c>
      <c r="E50" s="29" t="s">
        <v>585</v>
      </c>
    </row>
    <row r="51" spans="1:5" ht="51">
      <c r="A51" s="30" t="s">
        <v>41</v>
      </c>
      <c r="E51" s="37" t="s">
        <v>586</v>
      </c>
    </row>
    <row r="52" spans="1:5" ht="306">
      <c r="A52" t="s">
        <v>43</v>
      </c>
      <c r="E52" s="29" t="s">
        <v>574</v>
      </c>
    </row>
    <row r="53" spans="1:16" ht="25.5">
      <c r="A53" s="19" t="s">
        <v>34</v>
      </c>
      <c s="23" t="s">
        <v>82</v>
      </c>
      <c s="23" t="s">
        <v>587</v>
      </c>
      <c s="19" t="s">
        <v>36</v>
      </c>
      <c s="24" t="s">
        <v>588</v>
      </c>
      <c s="25" t="s">
        <v>397</v>
      </c>
      <c s="26">
        <v>780</v>
      </c>
      <c s="27">
        <v>0</v>
      </c>
      <c s="27">
        <f>ROUND(ROUND(H53,2)*ROUND(G53,3),2)</f>
      </c>
      <c r="O53">
        <f>(I53*21)/100</f>
      </c>
      <c t="s">
        <v>13</v>
      </c>
    </row>
    <row r="54" spans="1:5" ht="51">
      <c r="A54" s="28" t="s">
        <v>39</v>
      </c>
      <c r="E54" s="29" t="s">
        <v>589</v>
      </c>
    </row>
    <row r="55" spans="1:5" ht="25.5">
      <c r="A55" s="30" t="s">
        <v>41</v>
      </c>
      <c r="E55" s="31" t="s">
        <v>590</v>
      </c>
    </row>
    <row r="56" spans="1:5" ht="293.25">
      <c r="A56" t="s">
        <v>43</v>
      </c>
      <c r="E56" s="29" t="s">
        <v>591</v>
      </c>
    </row>
    <row r="57" spans="1:16" ht="25.5">
      <c r="A57" s="19" t="s">
        <v>34</v>
      </c>
      <c s="23" t="s">
        <v>86</v>
      </c>
      <c s="23" t="s">
        <v>592</v>
      </c>
      <c s="19" t="s">
        <v>36</v>
      </c>
      <c s="24" t="s">
        <v>593</v>
      </c>
      <c s="25" t="s">
        <v>38</v>
      </c>
      <c s="26">
        <v>1570</v>
      </c>
      <c s="27">
        <v>0</v>
      </c>
      <c s="27">
        <f>ROUND(ROUND(H57,2)*ROUND(G57,3),2)</f>
      </c>
      <c r="O57">
        <f>(I57*21)/100</f>
      </c>
      <c t="s">
        <v>13</v>
      </c>
    </row>
    <row r="58" spans="1:5" ht="25.5">
      <c r="A58" s="28" t="s">
        <v>39</v>
      </c>
      <c r="E58" s="29" t="s">
        <v>594</v>
      </c>
    </row>
    <row r="59" spans="1:5" ht="25.5">
      <c r="A59" s="30" t="s">
        <v>41</v>
      </c>
      <c r="E59" s="31" t="s">
        <v>595</v>
      </c>
    </row>
    <row r="60" spans="1:5" ht="25.5">
      <c r="A60" t="s">
        <v>43</v>
      </c>
      <c r="E60" s="29" t="s">
        <v>596</v>
      </c>
    </row>
    <row r="61" spans="1:16" ht="12.75">
      <c r="A61" s="19" t="s">
        <v>34</v>
      </c>
      <c s="23" t="s">
        <v>91</v>
      </c>
      <c s="23" t="s">
        <v>597</v>
      </c>
      <c s="19" t="s">
        <v>36</v>
      </c>
      <c s="24" t="s">
        <v>598</v>
      </c>
      <c s="25" t="s">
        <v>55</v>
      </c>
      <c s="26">
        <v>50</v>
      </c>
      <c s="27">
        <v>0</v>
      </c>
      <c s="27">
        <f>ROUND(ROUND(H61,2)*ROUND(G61,3),2)</f>
      </c>
      <c r="O61">
        <f>(I61*21)/100</f>
      </c>
      <c t="s">
        <v>13</v>
      </c>
    </row>
    <row r="62" spans="1:5" ht="25.5">
      <c r="A62" s="28" t="s">
        <v>39</v>
      </c>
      <c r="E62" s="29" t="s">
        <v>599</v>
      </c>
    </row>
    <row r="63" spans="1:5" ht="76.5">
      <c r="A63" s="30" t="s">
        <v>41</v>
      </c>
      <c r="E63" s="31" t="s">
        <v>550</v>
      </c>
    </row>
    <row r="64" spans="1:5" ht="25.5">
      <c r="A64" t="s">
        <v>43</v>
      </c>
      <c r="E64" s="29" t="s">
        <v>600</v>
      </c>
    </row>
    <row r="65" spans="1:16" ht="12.75">
      <c r="A65" s="19" t="s">
        <v>34</v>
      </c>
      <c s="23" t="s">
        <v>95</v>
      </c>
      <c s="23" t="s">
        <v>601</v>
      </c>
      <c s="19" t="s">
        <v>36</v>
      </c>
      <c s="24" t="s">
        <v>602</v>
      </c>
      <c s="25" t="s">
        <v>55</v>
      </c>
      <c s="26">
        <v>5</v>
      </c>
      <c s="27">
        <v>0</v>
      </c>
      <c s="27">
        <f>ROUND(ROUND(H65,2)*ROUND(G65,3),2)</f>
      </c>
      <c r="O65">
        <f>(I65*21)/100</f>
      </c>
      <c t="s">
        <v>13</v>
      </c>
    </row>
    <row r="66" spans="1:5" ht="25.5">
      <c r="A66" s="28" t="s">
        <v>39</v>
      </c>
      <c r="E66" s="29" t="s">
        <v>603</v>
      </c>
    </row>
    <row r="67" spans="1:5" ht="51">
      <c r="A67" s="30" t="s">
        <v>41</v>
      </c>
      <c r="E67" s="31" t="s">
        <v>555</v>
      </c>
    </row>
    <row r="68" spans="1:5" ht="25.5">
      <c r="A68" t="s">
        <v>43</v>
      </c>
      <c r="E68" s="29" t="s">
        <v>600</v>
      </c>
    </row>
    <row r="69" spans="1:16" ht="12.75">
      <c r="A69" s="19" t="s">
        <v>34</v>
      </c>
      <c s="23" t="s">
        <v>100</v>
      </c>
      <c s="23" t="s">
        <v>604</v>
      </c>
      <c s="19" t="s">
        <v>36</v>
      </c>
      <c s="24" t="s">
        <v>605</v>
      </c>
      <c s="25" t="s">
        <v>55</v>
      </c>
      <c s="26">
        <v>1</v>
      </c>
      <c s="27">
        <v>0</v>
      </c>
      <c s="27">
        <f>ROUND(ROUND(H69,2)*ROUND(G69,3),2)</f>
      </c>
      <c r="O69">
        <f>(I69*21)/100</f>
      </c>
      <c t="s">
        <v>13</v>
      </c>
    </row>
    <row r="70" spans="1:5" ht="25.5">
      <c r="A70" s="28" t="s">
        <v>39</v>
      </c>
      <c r="E70" s="29" t="s">
        <v>606</v>
      </c>
    </row>
    <row r="71" spans="1:5" ht="12.75">
      <c r="A71" s="30" t="s">
        <v>41</v>
      </c>
      <c r="E71" s="31" t="s">
        <v>559</v>
      </c>
    </row>
    <row r="72" spans="1:5" ht="25.5">
      <c r="A72" t="s">
        <v>43</v>
      </c>
      <c r="E72" s="29" t="s">
        <v>600</v>
      </c>
    </row>
    <row r="73" spans="1:16" ht="25.5">
      <c r="A73" s="19" t="s">
        <v>34</v>
      </c>
      <c s="23" t="s">
        <v>104</v>
      </c>
      <c s="23" t="s">
        <v>607</v>
      </c>
      <c s="19" t="s">
        <v>36</v>
      </c>
      <c s="24" t="s">
        <v>608</v>
      </c>
      <c s="25" t="s">
        <v>55</v>
      </c>
      <c s="26">
        <v>50</v>
      </c>
      <c s="27">
        <v>0</v>
      </c>
      <c s="27">
        <f>ROUND(ROUND(H73,2)*ROUND(G73,3),2)</f>
      </c>
      <c r="O73">
        <f>(I73*21)/100</f>
      </c>
      <c t="s">
        <v>13</v>
      </c>
    </row>
    <row r="74" spans="1:5" ht="25.5">
      <c r="A74" s="28" t="s">
        <v>39</v>
      </c>
      <c r="E74" s="29" t="s">
        <v>609</v>
      </c>
    </row>
    <row r="75" spans="1:5" ht="76.5">
      <c r="A75" s="30" t="s">
        <v>41</v>
      </c>
      <c r="E75" s="31" t="s">
        <v>550</v>
      </c>
    </row>
    <row r="76" spans="1:5" ht="25.5">
      <c r="A76" t="s">
        <v>43</v>
      </c>
      <c r="E76" s="29" t="s">
        <v>600</v>
      </c>
    </row>
    <row r="77" spans="1:16" ht="25.5">
      <c r="A77" s="19" t="s">
        <v>34</v>
      </c>
      <c s="23" t="s">
        <v>109</v>
      </c>
      <c s="23" t="s">
        <v>610</v>
      </c>
      <c s="19" t="s">
        <v>36</v>
      </c>
      <c s="24" t="s">
        <v>611</v>
      </c>
      <c s="25" t="s">
        <v>55</v>
      </c>
      <c s="26">
        <v>5</v>
      </c>
      <c s="27">
        <v>0</v>
      </c>
      <c s="27">
        <f>ROUND(ROUND(H77,2)*ROUND(G77,3),2)</f>
      </c>
      <c r="O77">
        <f>(I77*21)/100</f>
      </c>
      <c t="s">
        <v>13</v>
      </c>
    </row>
    <row r="78" spans="1:5" ht="25.5">
      <c r="A78" s="28" t="s">
        <v>39</v>
      </c>
      <c r="E78" s="29" t="s">
        <v>612</v>
      </c>
    </row>
    <row r="79" spans="1:5" ht="51">
      <c r="A79" s="30" t="s">
        <v>41</v>
      </c>
      <c r="E79" s="31" t="s">
        <v>555</v>
      </c>
    </row>
    <row r="80" spans="1:5" ht="25.5">
      <c r="A80" t="s">
        <v>43</v>
      </c>
      <c r="E80" s="29" t="s">
        <v>600</v>
      </c>
    </row>
    <row r="81" spans="1:16" ht="25.5">
      <c r="A81" s="19" t="s">
        <v>34</v>
      </c>
      <c s="23" t="s">
        <v>116</v>
      </c>
      <c s="23" t="s">
        <v>613</v>
      </c>
      <c s="19" t="s">
        <v>36</v>
      </c>
      <c s="24" t="s">
        <v>614</v>
      </c>
      <c s="25" t="s">
        <v>55</v>
      </c>
      <c s="26">
        <v>1</v>
      </c>
      <c s="27">
        <v>0</v>
      </c>
      <c s="27">
        <f>ROUND(ROUND(H81,2)*ROUND(G81,3),2)</f>
      </c>
      <c r="O81">
        <f>(I81*21)/100</f>
      </c>
      <c t="s">
        <v>13</v>
      </c>
    </row>
    <row r="82" spans="1:5" ht="25.5">
      <c r="A82" s="28" t="s">
        <v>39</v>
      </c>
      <c r="E82" s="29" t="s">
        <v>615</v>
      </c>
    </row>
    <row r="83" spans="1:5" ht="12.75">
      <c r="A83" s="30" t="s">
        <v>41</v>
      </c>
      <c r="E83" s="31" t="s">
        <v>559</v>
      </c>
    </row>
    <row r="84" spans="1:5" ht="25.5">
      <c r="A84" t="s">
        <v>43</v>
      </c>
      <c r="E84" s="29" t="s">
        <v>600</v>
      </c>
    </row>
    <row r="85" spans="1:16" ht="12.75">
      <c r="A85" s="19" t="s">
        <v>34</v>
      </c>
      <c s="23" t="s">
        <v>121</v>
      </c>
      <c s="23" t="s">
        <v>616</v>
      </c>
      <c s="19" t="s">
        <v>36</v>
      </c>
      <c s="24" t="s">
        <v>617</v>
      </c>
      <c s="25" t="s">
        <v>55</v>
      </c>
      <c s="26">
        <v>50</v>
      </c>
      <c s="27">
        <v>0</v>
      </c>
      <c s="27">
        <f>ROUND(ROUND(H85,2)*ROUND(G85,3),2)</f>
      </c>
      <c r="O85">
        <f>(I85*21)/100</f>
      </c>
      <c t="s">
        <v>13</v>
      </c>
    </row>
    <row r="86" spans="1:5" ht="25.5">
      <c r="A86" s="28" t="s">
        <v>39</v>
      </c>
      <c r="E86" s="29" t="s">
        <v>618</v>
      </c>
    </row>
    <row r="87" spans="1:5" ht="76.5">
      <c r="A87" s="30" t="s">
        <v>41</v>
      </c>
      <c r="E87" s="31" t="s">
        <v>550</v>
      </c>
    </row>
    <row r="88" spans="1:5" ht="25.5">
      <c r="A88" t="s">
        <v>43</v>
      </c>
      <c r="E88" s="29" t="s">
        <v>600</v>
      </c>
    </row>
    <row r="89" spans="1:16" ht="12.75">
      <c r="A89" s="19" t="s">
        <v>34</v>
      </c>
      <c s="23" t="s">
        <v>125</v>
      </c>
      <c s="23" t="s">
        <v>619</v>
      </c>
      <c s="19" t="s">
        <v>36</v>
      </c>
      <c s="24" t="s">
        <v>620</v>
      </c>
      <c s="25" t="s">
        <v>55</v>
      </c>
      <c s="26">
        <v>5</v>
      </c>
      <c s="27">
        <v>0</v>
      </c>
      <c s="27">
        <f>ROUND(ROUND(H89,2)*ROUND(G89,3),2)</f>
      </c>
      <c r="O89">
        <f>(I89*21)/100</f>
      </c>
      <c t="s">
        <v>13</v>
      </c>
    </row>
    <row r="90" spans="1:5" ht="25.5">
      <c r="A90" s="28" t="s">
        <v>39</v>
      </c>
      <c r="E90" s="29" t="s">
        <v>621</v>
      </c>
    </row>
    <row r="91" spans="1:5" ht="51">
      <c r="A91" s="30" t="s">
        <v>41</v>
      </c>
      <c r="E91" s="31" t="s">
        <v>555</v>
      </c>
    </row>
    <row r="92" spans="1:5" ht="25.5">
      <c r="A92" t="s">
        <v>43</v>
      </c>
      <c r="E92" s="29" t="s">
        <v>600</v>
      </c>
    </row>
    <row r="93" spans="1:16" ht="12.75">
      <c r="A93" s="19" t="s">
        <v>34</v>
      </c>
      <c s="23" t="s">
        <v>130</v>
      </c>
      <c s="23" t="s">
        <v>622</v>
      </c>
      <c s="19" t="s">
        <v>36</v>
      </c>
      <c s="24" t="s">
        <v>623</v>
      </c>
      <c s="25" t="s">
        <v>55</v>
      </c>
      <c s="26">
        <v>1</v>
      </c>
      <c s="27">
        <v>0</v>
      </c>
      <c s="27">
        <f>ROUND(ROUND(H93,2)*ROUND(G93,3),2)</f>
      </c>
      <c r="O93">
        <f>(I93*21)/100</f>
      </c>
      <c t="s">
        <v>13</v>
      </c>
    </row>
    <row r="94" spans="1:5" ht="25.5">
      <c r="A94" s="28" t="s">
        <v>39</v>
      </c>
      <c r="E94" s="29" t="s">
        <v>624</v>
      </c>
    </row>
    <row r="95" spans="1:5" ht="12.75">
      <c r="A95" s="30" t="s">
        <v>41</v>
      </c>
      <c r="E95" s="31" t="s">
        <v>559</v>
      </c>
    </row>
    <row r="96" spans="1:5" ht="25.5">
      <c r="A96" t="s">
        <v>43</v>
      </c>
      <c r="E96" s="29" t="s">
        <v>600</v>
      </c>
    </row>
    <row r="97" spans="1:16" ht="12.75">
      <c r="A97" s="19" t="s">
        <v>34</v>
      </c>
      <c s="23" t="s">
        <v>135</v>
      </c>
      <c s="23" t="s">
        <v>625</v>
      </c>
      <c s="19" t="s">
        <v>36</v>
      </c>
      <c s="24" t="s">
        <v>626</v>
      </c>
      <c s="25" t="s">
        <v>397</v>
      </c>
      <c s="26">
        <v>256</v>
      </c>
      <c s="27">
        <v>0</v>
      </c>
      <c s="27">
        <f>ROUND(ROUND(H97,2)*ROUND(G97,3),2)</f>
      </c>
      <c r="O97">
        <f>(I97*21)/100</f>
      </c>
      <c t="s">
        <v>13</v>
      </c>
    </row>
    <row r="98" spans="1:5" ht="25.5">
      <c r="A98" s="28" t="s">
        <v>39</v>
      </c>
      <c r="E98" s="29" t="s">
        <v>627</v>
      </c>
    </row>
    <row r="99" spans="1:5" ht="12.75">
      <c r="A99" s="30" t="s">
        <v>41</v>
      </c>
      <c r="E99" s="31" t="s">
        <v>36</v>
      </c>
    </row>
    <row r="100" spans="1:5" ht="51">
      <c r="A100" t="s">
        <v>43</v>
      </c>
      <c r="E100" s="29" t="s">
        <v>628</v>
      </c>
    </row>
    <row r="101" spans="1:16" ht="25.5">
      <c r="A101" s="19" t="s">
        <v>34</v>
      </c>
      <c s="23" t="s">
        <v>138</v>
      </c>
      <c s="23" t="s">
        <v>629</v>
      </c>
      <c s="19" t="s">
        <v>36</v>
      </c>
      <c s="24" t="s">
        <v>630</v>
      </c>
      <c s="25" t="s">
        <v>55</v>
      </c>
      <c s="26">
        <v>1200</v>
      </c>
      <c s="27">
        <v>0</v>
      </c>
      <c s="27">
        <f>ROUND(ROUND(H101,2)*ROUND(G101,3),2)</f>
      </c>
      <c r="O101">
        <f>(I101*21)/100</f>
      </c>
      <c t="s">
        <v>13</v>
      </c>
    </row>
    <row r="102" spans="1:5" ht="38.25">
      <c r="A102" s="28" t="s">
        <v>39</v>
      </c>
      <c r="E102" s="29" t="s">
        <v>631</v>
      </c>
    </row>
    <row r="103" spans="1:5" ht="89.25">
      <c r="A103" s="30" t="s">
        <v>41</v>
      </c>
      <c r="E103" s="37" t="s">
        <v>632</v>
      </c>
    </row>
    <row r="104" spans="1:5" ht="25.5">
      <c r="A104" t="s">
        <v>43</v>
      </c>
      <c r="E104" s="29" t="s">
        <v>600</v>
      </c>
    </row>
    <row r="105" spans="1:16" ht="25.5">
      <c r="A105" s="19" t="s">
        <v>34</v>
      </c>
      <c s="23" t="s">
        <v>143</v>
      </c>
      <c s="23" t="s">
        <v>633</v>
      </c>
      <c s="19" t="s">
        <v>36</v>
      </c>
      <c s="24" t="s">
        <v>634</v>
      </c>
      <c s="25" t="s">
        <v>55</v>
      </c>
      <c s="26">
        <v>120</v>
      </c>
      <c s="27">
        <v>0</v>
      </c>
      <c s="27">
        <f>ROUND(ROUND(H105,2)*ROUND(G105,3),2)</f>
      </c>
      <c r="O105">
        <f>(I105*21)/100</f>
      </c>
      <c t="s">
        <v>13</v>
      </c>
    </row>
    <row r="106" spans="1:5" ht="38.25">
      <c r="A106" s="28" t="s">
        <v>39</v>
      </c>
      <c r="E106" s="29" t="s">
        <v>635</v>
      </c>
    </row>
    <row r="107" spans="1:5" ht="63.75">
      <c r="A107" s="30" t="s">
        <v>41</v>
      </c>
      <c r="E107" s="37" t="s">
        <v>636</v>
      </c>
    </row>
    <row r="108" spans="1:5" ht="25.5">
      <c r="A108" t="s">
        <v>43</v>
      </c>
      <c r="E108" s="29" t="s">
        <v>600</v>
      </c>
    </row>
    <row r="109" spans="1:16" ht="25.5">
      <c r="A109" s="19" t="s">
        <v>34</v>
      </c>
      <c s="23" t="s">
        <v>146</v>
      </c>
      <c s="23" t="s">
        <v>637</v>
      </c>
      <c s="19" t="s">
        <v>36</v>
      </c>
      <c s="24" t="s">
        <v>638</v>
      </c>
      <c s="25" t="s">
        <v>55</v>
      </c>
      <c s="26">
        <v>24</v>
      </c>
      <c s="27">
        <v>0</v>
      </c>
      <c s="27">
        <f>ROUND(ROUND(H109,2)*ROUND(G109,3),2)</f>
      </c>
      <c r="O109">
        <f>(I109*21)/100</f>
      </c>
      <c t="s">
        <v>13</v>
      </c>
    </row>
    <row r="110" spans="1:5" ht="38.25">
      <c r="A110" s="28" t="s">
        <v>39</v>
      </c>
      <c r="E110" s="29" t="s">
        <v>639</v>
      </c>
    </row>
    <row r="111" spans="1:5" ht="25.5">
      <c r="A111" s="30" t="s">
        <v>41</v>
      </c>
      <c r="E111" s="37" t="s">
        <v>640</v>
      </c>
    </row>
    <row r="112" spans="1:5" ht="25.5">
      <c r="A112" t="s">
        <v>43</v>
      </c>
      <c r="E112" s="29" t="s">
        <v>600</v>
      </c>
    </row>
    <row r="113" spans="1:16" ht="12.75">
      <c r="A113" s="19" t="s">
        <v>34</v>
      </c>
      <c s="23" t="s">
        <v>152</v>
      </c>
      <c s="23" t="s">
        <v>641</v>
      </c>
      <c s="19" t="s">
        <v>36</v>
      </c>
      <c s="24" t="s">
        <v>642</v>
      </c>
      <c s="25" t="s">
        <v>397</v>
      </c>
      <c s="26">
        <v>5120</v>
      </c>
      <c s="27">
        <v>0</v>
      </c>
      <c s="27">
        <f>ROUND(ROUND(H113,2)*ROUND(G113,3),2)</f>
      </c>
      <c r="O113">
        <f>(I113*21)/100</f>
      </c>
      <c t="s">
        <v>13</v>
      </c>
    </row>
    <row r="114" spans="1:5" ht="25.5">
      <c r="A114" s="28" t="s">
        <v>39</v>
      </c>
      <c r="E114" s="29" t="s">
        <v>643</v>
      </c>
    </row>
    <row r="115" spans="1:5" ht="12.75">
      <c r="A115" s="30" t="s">
        <v>41</v>
      </c>
      <c r="E115" s="31" t="s">
        <v>644</v>
      </c>
    </row>
    <row r="116" spans="1:5" ht="51">
      <c r="A116" t="s">
        <v>43</v>
      </c>
      <c r="E116" s="29" t="s">
        <v>628</v>
      </c>
    </row>
    <row r="117" spans="1:16" ht="25.5">
      <c r="A117" s="19" t="s">
        <v>34</v>
      </c>
      <c s="23" t="s">
        <v>155</v>
      </c>
      <c s="23" t="s">
        <v>645</v>
      </c>
      <c s="19" t="s">
        <v>36</v>
      </c>
      <c s="24" t="s">
        <v>646</v>
      </c>
      <c s="25" t="s">
        <v>38</v>
      </c>
      <c s="26">
        <v>1570</v>
      </c>
      <c s="27">
        <v>0</v>
      </c>
      <c s="27">
        <f>ROUND(ROUND(H117,2)*ROUND(G117,3),2)</f>
      </c>
      <c r="O117">
        <f>(I117*21)/100</f>
      </c>
      <c t="s">
        <v>13</v>
      </c>
    </row>
    <row r="118" spans="1:5" ht="38.25">
      <c r="A118" s="28" t="s">
        <v>39</v>
      </c>
      <c r="E118" s="29" t="s">
        <v>647</v>
      </c>
    </row>
    <row r="119" spans="1:5" ht="12.75">
      <c r="A119" s="30" t="s">
        <v>41</v>
      </c>
      <c r="E119" s="31" t="s">
        <v>648</v>
      </c>
    </row>
    <row r="120" spans="1:5" ht="63.75">
      <c r="A120" t="s">
        <v>43</v>
      </c>
      <c r="E120" s="29" t="s">
        <v>649</v>
      </c>
    </row>
    <row r="121" spans="1:16" ht="25.5">
      <c r="A121" s="19" t="s">
        <v>34</v>
      </c>
      <c s="23" t="s">
        <v>160</v>
      </c>
      <c s="23" t="s">
        <v>650</v>
      </c>
      <c s="19" t="s">
        <v>36</v>
      </c>
      <c s="24" t="s">
        <v>651</v>
      </c>
      <c s="25" t="s">
        <v>38</v>
      </c>
      <c s="26">
        <v>23550</v>
      </c>
      <c s="27">
        <v>0</v>
      </c>
      <c s="27">
        <f>ROUND(ROUND(H121,2)*ROUND(G121,3),2)</f>
      </c>
      <c r="O121">
        <f>(I121*21)/100</f>
      </c>
      <c t="s">
        <v>13</v>
      </c>
    </row>
    <row r="122" spans="1:5" ht="51">
      <c r="A122" s="28" t="s">
        <v>39</v>
      </c>
      <c r="E122" s="29" t="s">
        <v>652</v>
      </c>
    </row>
    <row r="123" spans="1:5" ht="12.75">
      <c r="A123" s="30" t="s">
        <v>41</v>
      </c>
      <c r="E123" s="31" t="s">
        <v>653</v>
      </c>
    </row>
    <row r="124" spans="1:5" ht="63.75">
      <c r="A124" t="s">
        <v>43</v>
      </c>
      <c r="E124" s="29" t="s">
        <v>649</v>
      </c>
    </row>
    <row r="125" spans="1:16" ht="12.75">
      <c r="A125" s="19" t="s">
        <v>34</v>
      </c>
      <c s="23" t="s">
        <v>166</v>
      </c>
      <c s="23" t="s">
        <v>654</v>
      </c>
      <c s="19" t="s">
        <v>36</v>
      </c>
      <c s="24" t="s">
        <v>655</v>
      </c>
      <c s="25" t="s">
        <v>38</v>
      </c>
      <c s="26">
        <v>180</v>
      </c>
      <c s="27">
        <v>0</v>
      </c>
      <c s="27">
        <f>ROUND(ROUND(H125,2)*ROUND(G125,3),2)</f>
      </c>
      <c r="O125">
        <f>(I125*21)/100</f>
      </c>
      <c t="s">
        <v>13</v>
      </c>
    </row>
    <row r="126" spans="1:5" ht="25.5">
      <c r="A126" s="28" t="s">
        <v>39</v>
      </c>
      <c r="E126" s="29" t="s">
        <v>656</v>
      </c>
    </row>
    <row r="127" spans="1:5" ht="12.75">
      <c r="A127" s="30" t="s">
        <v>41</v>
      </c>
      <c r="E127" s="31" t="s">
        <v>657</v>
      </c>
    </row>
    <row r="128" spans="1:5" ht="153">
      <c r="A128" t="s">
        <v>43</v>
      </c>
      <c r="E128" s="29" t="s">
        <v>658</v>
      </c>
    </row>
    <row r="129" spans="1:16" ht="12.75">
      <c r="A129" s="19" t="s">
        <v>34</v>
      </c>
      <c s="23" t="s">
        <v>169</v>
      </c>
      <c s="23" t="s">
        <v>659</v>
      </c>
      <c s="19" t="s">
        <v>36</v>
      </c>
      <c s="24" t="s">
        <v>660</v>
      </c>
      <c s="25" t="s">
        <v>47</v>
      </c>
      <c s="26">
        <v>360</v>
      </c>
      <c s="27">
        <v>0</v>
      </c>
      <c s="27">
        <f>ROUND(ROUND(H129,2)*ROUND(G129,3),2)</f>
      </c>
      <c r="O129">
        <f>(I129*21)/100</f>
      </c>
      <c t="s">
        <v>13</v>
      </c>
    </row>
    <row r="130" spans="1:5" ht="12.75">
      <c r="A130" s="28" t="s">
        <v>39</v>
      </c>
      <c r="E130" s="29" t="s">
        <v>660</v>
      </c>
    </row>
    <row r="131" spans="1:5" ht="12.75">
      <c r="A131" s="30" t="s">
        <v>41</v>
      </c>
      <c r="E131" s="31" t="s">
        <v>36</v>
      </c>
    </row>
    <row r="132" spans="1:5" ht="12.75">
      <c r="A132" t="s">
        <v>43</v>
      </c>
      <c r="E132" s="29" t="s">
        <v>36</v>
      </c>
    </row>
    <row r="133" spans="1:16" ht="25.5">
      <c r="A133" s="19" t="s">
        <v>34</v>
      </c>
      <c s="23" t="s">
        <v>174</v>
      </c>
      <c s="23" t="s">
        <v>45</v>
      </c>
      <c s="19" t="s">
        <v>36</v>
      </c>
      <c s="24" t="s">
        <v>46</v>
      </c>
      <c s="25" t="s">
        <v>47</v>
      </c>
      <c s="26">
        <v>3140</v>
      </c>
      <c s="27">
        <v>0</v>
      </c>
      <c s="27">
        <f>ROUND(ROUND(H133,2)*ROUND(G133,3),2)</f>
      </c>
      <c r="O133">
        <f>(I133*21)/100</f>
      </c>
      <c t="s">
        <v>13</v>
      </c>
    </row>
    <row r="134" spans="1:5" ht="25.5">
      <c r="A134" s="28" t="s">
        <v>39</v>
      </c>
      <c r="E134" s="29" t="s">
        <v>48</v>
      </c>
    </row>
    <row r="135" spans="1:5" ht="25.5">
      <c r="A135" s="30" t="s">
        <v>41</v>
      </c>
      <c r="E135" s="31" t="s">
        <v>661</v>
      </c>
    </row>
    <row r="136" spans="1:5" ht="12.75">
      <c r="A136" t="s">
        <v>43</v>
      </c>
      <c r="E136" s="29" t="s">
        <v>36</v>
      </c>
    </row>
    <row r="137" spans="1:16" ht="12.75">
      <c r="A137" s="19" t="s">
        <v>34</v>
      </c>
      <c s="23" t="s">
        <v>178</v>
      </c>
      <c s="23" t="s">
        <v>35</v>
      </c>
      <c s="19" t="s">
        <v>36</v>
      </c>
      <c s="24" t="s">
        <v>37</v>
      </c>
      <c s="25" t="s">
        <v>38</v>
      </c>
      <c s="26">
        <v>1570</v>
      </c>
      <c s="27">
        <v>0</v>
      </c>
      <c s="27">
        <f>ROUND(ROUND(H137,2)*ROUND(G137,3),2)</f>
      </c>
      <c r="O137">
        <f>(I137*21)/100</f>
      </c>
      <c t="s">
        <v>13</v>
      </c>
    </row>
    <row r="138" spans="1:5" ht="25.5">
      <c r="A138" s="28" t="s">
        <v>39</v>
      </c>
      <c r="E138" s="29" t="s">
        <v>40</v>
      </c>
    </row>
    <row r="139" spans="1:5" ht="25.5">
      <c r="A139" s="30" t="s">
        <v>41</v>
      </c>
      <c r="E139" s="31" t="s">
        <v>662</v>
      </c>
    </row>
    <row r="140" spans="1:5" ht="153">
      <c r="A140" t="s">
        <v>43</v>
      </c>
      <c r="E140" s="29" t="s">
        <v>44</v>
      </c>
    </row>
    <row r="141" spans="1:16" ht="25.5">
      <c r="A141" s="19" t="s">
        <v>34</v>
      </c>
      <c s="23" t="s">
        <v>184</v>
      </c>
      <c s="23" t="s">
        <v>663</v>
      </c>
      <c s="19" t="s">
        <v>36</v>
      </c>
      <c s="24" t="s">
        <v>664</v>
      </c>
      <c s="25" t="s">
        <v>397</v>
      </c>
      <c s="26">
        <v>460</v>
      </c>
      <c s="27">
        <v>0</v>
      </c>
      <c s="27">
        <f>ROUND(ROUND(H141,2)*ROUND(G141,3),2)</f>
      </c>
      <c r="O141">
        <f>(I141*21)/100</f>
      </c>
      <c t="s">
        <v>13</v>
      </c>
    </row>
    <row r="142" spans="1:5" ht="25.5">
      <c r="A142" s="28" t="s">
        <v>39</v>
      </c>
      <c r="E142" s="29" t="s">
        <v>665</v>
      </c>
    </row>
    <row r="143" spans="1:5" ht="12.75">
      <c r="A143" s="30" t="s">
        <v>41</v>
      </c>
      <c r="E143" s="31" t="s">
        <v>666</v>
      </c>
    </row>
    <row r="144" spans="1:5" ht="51">
      <c r="A144" t="s">
        <v>43</v>
      </c>
      <c r="E144" s="29" t="s">
        <v>667</v>
      </c>
    </row>
    <row r="145" spans="1:16" ht="12.75">
      <c r="A145" s="19" t="s">
        <v>34</v>
      </c>
      <c s="23" t="s">
        <v>188</v>
      </c>
      <c s="23" t="s">
        <v>668</v>
      </c>
      <c s="19" t="s">
        <v>36</v>
      </c>
      <c s="24" t="s">
        <v>669</v>
      </c>
      <c s="25" t="s">
        <v>47</v>
      </c>
      <c s="26">
        <v>78.2</v>
      </c>
      <c s="27">
        <v>0</v>
      </c>
      <c s="27">
        <f>ROUND(ROUND(H145,2)*ROUND(G145,3),2)</f>
      </c>
      <c r="O145">
        <f>(I145*21)/100</f>
      </c>
      <c t="s">
        <v>13</v>
      </c>
    </row>
    <row r="146" spans="1:5" ht="12.75">
      <c r="A146" s="28" t="s">
        <v>39</v>
      </c>
      <c r="E146" s="29" t="s">
        <v>669</v>
      </c>
    </row>
    <row r="147" spans="1:5" ht="12.75">
      <c r="A147" s="30" t="s">
        <v>41</v>
      </c>
      <c r="E147" s="31" t="s">
        <v>670</v>
      </c>
    </row>
    <row r="148" spans="1:5" ht="12.75">
      <c r="A148" t="s">
        <v>43</v>
      </c>
      <c r="E148" s="29" t="s">
        <v>36</v>
      </c>
    </row>
    <row r="149" spans="1:16" ht="12.75">
      <c r="A149" s="19" t="s">
        <v>34</v>
      </c>
      <c s="23" t="s">
        <v>192</v>
      </c>
      <c s="23" t="s">
        <v>671</v>
      </c>
      <c s="19" t="s">
        <v>36</v>
      </c>
      <c s="24" t="s">
        <v>672</v>
      </c>
      <c s="25" t="s">
        <v>397</v>
      </c>
      <c s="26">
        <v>460</v>
      </c>
      <c s="27">
        <v>0</v>
      </c>
      <c s="27">
        <f>ROUND(ROUND(H149,2)*ROUND(G149,3),2)</f>
      </c>
      <c r="O149">
        <f>(I149*21)/100</f>
      </c>
      <c t="s">
        <v>13</v>
      </c>
    </row>
    <row r="150" spans="1:5" ht="25.5">
      <c r="A150" s="28" t="s">
        <v>39</v>
      </c>
      <c r="E150" s="29" t="s">
        <v>673</v>
      </c>
    </row>
    <row r="151" spans="1:5" ht="12.75">
      <c r="A151" s="30" t="s">
        <v>41</v>
      </c>
      <c r="E151" s="31" t="s">
        <v>36</v>
      </c>
    </row>
    <row r="152" spans="1:5" ht="165.75">
      <c r="A152" t="s">
        <v>43</v>
      </c>
      <c r="E152" s="29" t="s">
        <v>674</v>
      </c>
    </row>
    <row r="153" spans="1:16" ht="12.75">
      <c r="A153" s="19" t="s">
        <v>34</v>
      </c>
      <c s="23" t="s">
        <v>195</v>
      </c>
      <c s="23" t="s">
        <v>675</v>
      </c>
      <c s="19" t="s">
        <v>36</v>
      </c>
      <c s="24" t="s">
        <v>676</v>
      </c>
      <c s="25" t="s">
        <v>69</v>
      </c>
      <c s="26">
        <v>6.9</v>
      </c>
      <c s="27">
        <v>0</v>
      </c>
      <c s="27">
        <f>ROUND(ROUND(H153,2)*ROUND(G153,3),2)</f>
      </c>
      <c r="O153">
        <f>(I153*21)/100</f>
      </c>
      <c t="s">
        <v>13</v>
      </c>
    </row>
    <row r="154" spans="1:5" ht="12.75">
      <c r="A154" s="28" t="s">
        <v>39</v>
      </c>
      <c r="E154" s="29" t="s">
        <v>676</v>
      </c>
    </row>
    <row r="155" spans="1:5" ht="12.75">
      <c r="A155" s="30" t="s">
        <v>41</v>
      </c>
      <c r="E155" s="31" t="s">
        <v>36</v>
      </c>
    </row>
    <row r="156" spans="1:5" ht="12.75">
      <c r="A156" t="s">
        <v>43</v>
      </c>
      <c r="E156" s="29" t="s">
        <v>36</v>
      </c>
    </row>
    <row r="157" spans="1:16" ht="12.75">
      <c r="A157" s="19" t="s">
        <v>34</v>
      </c>
      <c s="23" t="s">
        <v>199</v>
      </c>
      <c s="23" t="s">
        <v>677</v>
      </c>
      <c s="19" t="s">
        <v>36</v>
      </c>
      <c s="24" t="s">
        <v>678</v>
      </c>
      <c s="25" t="s">
        <v>397</v>
      </c>
      <c s="26">
        <v>460</v>
      </c>
      <c s="27">
        <v>0</v>
      </c>
      <c s="27">
        <f>ROUND(ROUND(H157,2)*ROUND(G157,3),2)</f>
      </c>
      <c r="O157">
        <f>(I157*21)/100</f>
      </c>
      <c t="s">
        <v>13</v>
      </c>
    </row>
    <row r="158" spans="1:5" ht="25.5">
      <c r="A158" s="28" t="s">
        <v>39</v>
      </c>
      <c r="E158" s="29" t="s">
        <v>679</v>
      </c>
    </row>
    <row r="159" spans="1:5" ht="12.75">
      <c r="A159" s="30" t="s">
        <v>41</v>
      </c>
      <c r="E159" s="31" t="s">
        <v>680</v>
      </c>
    </row>
    <row r="160" spans="1:5" ht="127.5">
      <c r="A160" t="s">
        <v>43</v>
      </c>
      <c r="E160" s="29" t="s">
        <v>681</v>
      </c>
    </row>
    <row r="161" spans="1:16" ht="12.75">
      <c r="A161" s="19" t="s">
        <v>34</v>
      </c>
      <c s="23" t="s">
        <v>202</v>
      </c>
      <c s="23" t="s">
        <v>682</v>
      </c>
      <c s="19" t="s">
        <v>36</v>
      </c>
      <c s="24" t="s">
        <v>683</v>
      </c>
      <c s="25" t="s">
        <v>397</v>
      </c>
      <c s="26">
        <v>1130</v>
      </c>
      <c s="27">
        <v>0</v>
      </c>
      <c s="27">
        <f>ROUND(ROUND(H161,2)*ROUND(G161,3),2)</f>
      </c>
      <c r="O161">
        <f>(I161*21)/100</f>
      </c>
      <c t="s">
        <v>13</v>
      </c>
    </row>
    <row r="162" spans="1:5" ht="25.5">
      <c r="A162" s="28" t="s">
        <v>39</v>
      </c>
      <c r="E162" s="29" t="s">
        <v>684</v>
      </c>
    </row>
    <row r="163" spans="1:5" ht="25.5">
      <c r="A163" s="30" t="s">
        <v>41</v>
      </c>
      <c r="E163" s="37" t="s">
        <v>685</v>
      </c>
    </row>
    <row r="164" spans="1:5" ht="127.5">
      <c r="A164" t="s">
        <v>43</v>
      </c>
      <c r="E164" s="29" t="s">
        <v>681</v>
      </c>
    </row>
    <row r="165" spans="1:16" ht="12.75">
      <c r="A165" s="19" t="s">
        <v>34</v>
      </c>
      <c s="23" t="s">
        <v>206</v>
      </c>
      <c s="23" t="s">
        <v>686</v>
      </c>
      <c s="19" t="s">
        <v>36</v>
      </c>
      <c s="24" t="s">
        <v>687</v>
      </c>
      <c s="25" t="s">
        <v>397</v>
      </c>
      <c s="26">
        <v>745</v>
      </c>
      <c s="27">
        <v>0</v>
      </c>
      <c s="27">
        <f>ROUND(ROUND(H165,2)*ROUND(G165,3),2)</f>
      </c>
      <c r="O165">
        <f>(I165*21)/100</f>
      </c>
      <c t="s">
        <v>13</v>
      </c>
    </row>
    <row r="166" spans="1:5" ht="25.5">
      <c r="A166" s="28" t="s">
        <v>39</v>
      </c>
      <c r="E166" s="29" t="s">
        <v>688</v>
      </c>
    </row>
    <row r="167" spans="1:5" ht="12.75">
      <c r="A167" s="30" t="s">
        <v>41</v>
      </c>
      <c r="E167" s="31" t="s">
        <v>36</v>
      </c>
    </row>
    <row r="168" spans="1:5" ht="51">
      <c r="A168" t="s">
        <v>43</v>
      </c>
      <c r="E168" s="29" t="s">
        <v>689</v>
      </c>
    </row>
    <row r="169" spans="1:16" ht="12.75">
      <c r="A169" s="19" t="s">
        <v>34</v>
      </c>
      <c s="23" t="s">
        <v>209</v>
      </c>
      <c s="23" t="s">
        <v>690</v>
      </c>
      <c s="19" t="s">
        <v>36</v>
      </c>
      <c s="24" t="s">
        <v>691</v>
      </c>
      <c s="25" t="s">
        <v>397</v>
      </c>
      <c s="26">
        <v>745</v>
      </c>
      <c s="27">
        <v>0</v>
      </c>
      <c s="27">
        <f>ROUND(ROUND(H169,2)*ROUND(G169,3),2)</f>
      </c>
      <c r="O169">
        <f>(I169*21)/100</f>
      </c>
      <c t="s">
        <v>13</v>
      </c>
    </row>
    <row r="170" spans="1:5" ht="25.5">
      <c r="A170" s="28" t="s">
        <v>39</v>
      </c>
      <c r="E170" s="29" t="s">
        <v>692</v>
      </c>
    </row>
    <row r="171" spans="1:5" ht="12.75">
      <c r="A171" s="30" t="s">
        <v>41</v>
      </c>
      <c r="E171" s="31" t="s">
        <v>693</v>
      </c>
    </row>
    <row r="172" spans="1:5" ht="51">
      <c r="A172" t="s">
        <v>43</v>
      </c>
      <c r="E172" s="29" t="s">
        <v>667</v>
      </c>
    </row>
    <row r="173" spans="1:16" ht="12.75">
      <c r="A173" s="19" t="s">
        <v>34</v>
      </c>
      <c s="23" t="s">
        <v>213</v>
      </c>
      <c s="23" t="s">
        <v>668</v>
      </c>
      <c s="19" t="s">
        <v>19</v>
      </c>
      <c s="24" t="s">
        <v>669</v>
      </c>
      <c s="25" t="s">
        <v>47</v>
      </c>
      <c s="26">
        <v>126.65</v>
      </c>
      <c s="27">
        <v>0</v>
      </c>
      <c s="27">
        <f>ROUND(ROUND(H173,2)*ROUND(G173,3),2)</f>
      </c>
      <c r="O173">
        <f>(I173*21)/100</f>
      </c>
      <c t="s">
        <v>13</v>
      </c>
    </row>
    <row r="174" spans="1:5" ht="12.75">
      <c r="A174" s="28" t="s">
        <v>39</v>
      </c>
      <c r="E174" s="29" t="s">
        <v>669</v>
      </c>
    </row>
    <row r="175" spans="1:5" ht="12.75">
      <c r="A175" s="30" t="s">
        <v>41</v>
      </c>
      <c r="E175" s="31" t="s">
        <v>694</v>
      </c>
    </row>
    <row r="176" spans="1:5" ht="12.75">
      <c r="A176" t="s">
        <v>43</v>
      </c>
      <c r="E176" s="29" t="s">
        <v>36</v>
      </c>
    </row>
    <row r="177" spans="1:16" ht="12.75">
      <c r="A177" s="19" t="s">
        <v>34</v>
      </c>
      <c s="23" t="s">
        <v>219</v>
      </c>
      <c s="23" t="s">
        <v>695</v>
      </c>
      <c s="19" t="s">
        <v>36</v>
      </c>
      <c s="24" t="s">
        <v>696</v>
      </c>
      <c s="25" t="s">
        <v>38</v>
      </c>
      <c s="26">
        <v>72.3</v>
      </c>
      <c s="27">
        <v>0</v>
      </c>
      <c s="27">
        <f>ROUND(ROUND(H177,2)*ROUND(G177,3),2)</f>
      </c>
      <c r="O177">
        <f>(I177*21)/100</f>
      </c>
      <c t="s">
        <v>13</v>
      </c>
    </row>
    <row r="178" spans="1:5" ht="12.75">
      <c r="A178" s="28" t="s">
        <v>39</v>
      </c>
      <c r="E178" s="29" t="s">
        <v>697</v>
      </c>
    </row>
    <row r="179" spans="1:5" ht="25.5">
      <c r="A179" s="30" t="s">
        <v>41</v>
      </c>
      <c r="E179" s="31" t="s">
        <v>698</v>
      </c>
    </row>
    <row r="180" spans="1:5" ht="12.75">
      <c r="A180" t="s">
        <v>43</v>
      </c>
      <c r="E180" s="29" t="s">
        <v>36</v>
      </c>
    </row>
    <row r="181" spans="1:16" ht="12.75">
      <c r="A181" s="19" t="s">
        <v>34</v>
      </c>
      <c s="23" t="s">
        <v>223</v>
      </c>
      <c s="23" t="s">
        <v>699</v>
      </c>
      <c s="19" t="s">
        <v>36</v>
      </c>
      <c s="24" t="s">
        <v>700</v>
      </c>
      <c s="25" t="s">
        <v>38</v>
      </c>
      <c s="26">
        <v>72.3</v>
      </c>
      <c s="27">
        <v>0</v>
      </c>
      <c s="27">
        <f>ROUND(ROUND(H181,2)*ROUND(G181,3),2)</f>
      </c>
      <c r="O181">
        <f>(I181*21)/100</f>
      </c>
      <c t="s">
        <v>13</v>
      </c>
    </row>
    <row r="182" spans="1:5" ht="12.75">
      <c r="A182" s="28" t="s">
        <v>39</v>
      </c>
      <c r="E182" s="29" t="s">
        <v>701</v>
      </c>
    </row>
    <row r="183" spans="1:5" ht="12.75">
      <c r="A183" s="30" t="s">
        <v>41</v>
      </c>
      <c r="E183" s="31" t="s">
        <v>36</v>
      </c>
    </row>
    <row r="184" spans="1:5" ht="51">
      <c r="A184" t="s">
        <v>43</v>
      </c>
      <c r="E184" s="29" t="s">
        <v>702</v>
      </c>
    </row>
    <row r="185" spans="1:16" ht="12.75">
      <c r="A185" s="19" t="s">
        <v>34</v>
      </c>
      <c s="23" t="s">
        <v>228</v>
      </c>
      <c s="23" t="s">
        <v>703</v>
      </c>
      <c s="19" t="s">
        <v>36</v>
      </c>
      <c s="24" t="s">
        <v>704</v>
      </c>
      <c s="25" t="s">
        <v>38</v>
      </c>
      <c s="26">
        <v>289.2</v>
      </c>
      <c s="27">
        <v>0</v>
      </c>
      <c s="27">
        <f>ROUND(ROUND(H185,2)*ROUND(G185,3),2)</f>
      </c>
      <c r="O185">
        <f>(I185*21)/100</f>
      </c>
      <c t="s">
        <v>13</v>
      </c>
    </row>
    <row r="186" spans="1:5" ht="25.5">
      <c r="A186" s="28" t="s">
        <v>39</v>
      </c>
      <c r="E186" s="29" t="s">
        <v>705</v>
      </c>
    </row>
    <row r="187" spans="1:5" ht="12.75">
      <c r="A187" s="30" t="s">
        <v>41</v>
      </c>
      <c r="E187" s="31" t="s">
        <v>706</v>
      </c>
    </row>
    <row r="188" spans="1:5" ht="51">
      <c r="A188" t="s">
        <v>43</v>
      </c>
      <c r="E188" s="29" t="s">
        <v>702</v>
      </c>
    </row>
    <row r="189" spans="1:18" ht="12.75" customHeight="1">
      <c r="A189" s="5" t="s">
        <v>32</v>
      </c>
      <c s="5"/>
      <c s="34" t="s">
        <v>363</v>
      </c>
      <c s="5"/>
      <c s="21" t="s">
        <v>364</v>
      </c>
      <c s="5"/>
      <c s="5"/>
      <c s="5"/>
      <c s="35">
        <f>0+Q189</f>
      </c>
      <c r="O189">
        <f>0+R189</f>
      </c>
      <c r="Q189">
        <f>0+I190+I194+I198</f>
      </c>
      <c>
        <f>0+O190+O194+O198</f>
      </c>
    </row>
    <row r="190" spans="1:16" ht="25.5">
      <c r="A190" s="19" t="s">
        <v>34</v>
      </c>
      <c s="23" t="s">
        <v>365</v>
      </c>
      <c s="23" t="s">
        <v>707</v>
      </c>
      <c s="19" t="s">
        <v>36</v>
      </c>
      <c s="24" t="s">
        <v>708</v>
      </c>
      <c s="25" t="s">
        <v>63</v>
      </c>
      <c s="26">
        <v>10</v>
      </c>
      <c s="27">
        <v>0</v>
      </c>
      <c s="27">
        <f>ROUND(ROUND(H190,2)*ROUND(G190,3),2)</f>
      </c>
      <c r="O190">
        <f>(I190*21)/100</f>
      </c>
      <c t="s">
        <v>13</v>
      </c>
    </row>
    <row r="191" spans="1:5" ht="38.25">
      <c r="A191" s="28" t="s">
        <v>39</v>
      </c>
      <c r="E191" s="29" t="s">
        <v>709</v>
      </c>
    </row>
    <row r="192" spans="1:5" ht="12.75">
      <c r="A192" s="30" t="s">
        <v>41</v>
      </c>
      <c r="E192" s="31" t="s">
        <v>36</v>
      </c>
    </row>
    <row r="193" spans="1:5" ht="12.75">
      <c r="A193" t="s">
        <v>43</v>
      </c>
      <c r="E193" s="29" t="s">
        <v>36</v>
      </c>
    </row>
    <row r="194" spans="1:16" ht="12.75">
      <c r="A194" s="19" t="s">
        <v>34</v>
      </c>
      <c s="23" t="s">
        <v>371</v>
      </c>
      <c s="23" t="s">
        <v>710</v>
      </c>
      <c s="19" t="s">
        <v>36</v>
      </c>
      <c s="24" t="s">
        <v>711</v>
      </c>
      <c s="25" t="s">
        <v>63</v>
      </c>
      <c s="26">
        <v>10</v>
      </c>
      <c s="27">
        <v>0</v>
      </c>
      <c s="27">
        <f>ROUND(ROUND(H194,2)*ROUND(G194,3),2)</f>
      </c>
      <c r="O194">
        <f>(I194*21)/100</f>
      </c>
      <c t="s">
        <v>13</v>
      </c>
    </row>
    <row r="195" spans="1:5" ht="12.75">
      <c r="A195" s="28" t="s">
        <v>39</v>
      </c>
      <c r="E195" s="29" t="s">
        <v>711</v>
      </c>
    </row>
    <row r="196" spans="1:5" ht="12.75">
      <c r="A196" s="30" t="s">
        <v>41</v>
      </c>
      <c r="E196" s="31" t="s">
        <v>36</v>
      </c>
    </row>
    <row r="197" spans="1:5" ht="12.75">
      <c r="A197" t="s">
        <v>43</v>
      </c>
      <c r="E197" s="29" t="s">
        <v>36</v>
      </c>
    </row>
    <row r="198" spans="1:16" ht="12.75">
      <c r="A198" s="19" t="s">
        <v>34</v>
      </c>
      <c s="23" t="s">
        <v>375</v>
      </c>
      <c s="23" t="s">
        <v>712</v>
      </c>
      <c s="19" t="s">
        <v>36</v>
      </c>
      <c s="24" t="s">
        <v>713</v>
      </c>
      <c s="25" t="s">
        <v>55</v>
      </c>
      <c s="26">
        <v>20</v>
      </c>
      <c s="27">
        <v>0</v>
      </c>
      <c s="27">
        <f>ROUND(ROUND(H198,2)*ROUND(G198,3),2)</f>
      </c>
      <c r="O198">
        <f>(I198*21)/100</f>
      </c>
      <c t="s">
        <v>13</v>
      </c>
    </row>
    <row r="199" spans="1:5" ht="12.75">
      <c r="A199" s="28" t="s">
        <v>39</v>
      </c>
      <c r="E199" s="29" t="s">
        <v>713</v>
      </c>
    </row>
    <row r="200" spans="1:5" ht="12.75">
      <c r="A200" s="30" t="s">
        <v>41</v>
      </c>
      <c r="E200" s="31" t="s">
        <v>36</v>
      </c>
    </row>
    <row r="201" spans="1:5" ht="12.75">
      <c r="A201" t="s">
        <v>43</v>
      </c>
      <c r="E201" s="29" t="s">
        <v>36</v>
      </c>
    </row>
    <row r="202" spans="1:18" ht="12.75" customHeight="1">
      <c r="A202" s="5" t="s">
        <v>32</v>
      </c>
      <c s="5"/>
      <c s="34" t="s">
        <v>25</v>
      </c>
      <c s="5"/>
      <c s="21" t="s">
        <v>714</v>
      </c>
      <c s="5"/>
      <c s="5"/>
      <c s="5"/>
      <c s="35">
        <f>0+Q202</f>
      </c>
      <c r="O202">
        <f>0+R202</f>
      </c>
      <c r="Q202">
        <f>0+I203+I207+I211+I215+I219+I223+I227+I231</f>
      </c>
      <c>
        <f>0+O203+O207+O211+O215+O219+O223+O227+O231</f>
      </c>
    </row>
    <row r="203" spans="1:16" ht="12.75">
      <c r="A203" s="19" t="s">
        <v>34</v>
      </c>
      <c s="23" t="s">
        <v>234</v>
      </c>
      <c s="23" t="s">
        <v>715</v>
      </c>
      <c s="19" t="s">
        <v>36</v>
      </c>
      <c s="24" t="s">
        <v>716</v>
      </c>
      <c s="25" t="s">
        <v>397</v>
      </c>
      <c s="26">
        <v>1130</v>
      </c>
      <c s="27">
        <v>0</v>
      </c>
      <c s="27">
        <f>ROUND(ROUND(H203,2)*ROUND(G203,3),2)</f>
      </c>
      <c r="O203">
        <f>(I203*21)/100</f>
      </c>
      <c t="s">
        <v>13</v>
      </c>
    </row>
    <row r="204" spans="1:5" ht="25.5">
      <c r="A204" s="28" t="s">
        <v>39</v>
      </c>
      <c r="E204" s="29" t="s">
        <v>717</v>
      </c>
    </row>
    <row r="205" spans="1:5" ht="25.5">
      <c r="A205" s="30" t="s">
        <v>41</v>
      </c>
      <c r="E205" s="31" t="s">
        <v>718</v>
      </c>
    </row>
    <row r="206" spans="1:5" ht="12.75">
      <c r="A206" t="s">
        <v>43</v>
      </c>
      <c r="E206" s="29" t="s">
        <v>36</v>
      </c>
    </row>
    <row r="207" spans="1:16" ht="25.5">
      <c r="A207" s="19" t="s">
        <v>34</v>
      </c>
      <c s="23" t="s">
        <v>237</v>
      </c>
      <c s="23" t="s">
        <v>719</v>
      </c>
      <c s="19" t="s">
        <v>36</v>
      </c>
      <c s="24" t="s">
        <v>720</v>
      </c>
      <c s="25" t="s">
        <v>397</v>
      </c>
      <c s="26">
        <v>1143</v>
      </c>
      <c s="27">
        <v>0</v>
      </c>
      <c s="27">
        <f>ROUND(ROUND(H207,2)*ROUND(G207,3),2)</f>
      </c>
      <c r="O207">
        <f>(I207*21)/100</f>
      </c>
      <c t="s">
        <v>13</v>
      </c>
    </row>
    <row r="208" spans="1:5" ht="25.5">
      <c r="A208" s="28" t="s">
        <v>39</v>
      </c>
      <c r="E208" s="29" t="s">
        <v>721</v>
      </c>
    </row>
    <row r="209" spans="1:5" ht="12.75">
      <c r="A209" s="30" t="s">
        <v>41</v>
      </c>
      <c r="E209" s="31" t="s">
        <v>722</v>
      </c>
    </row>
    <row r="210" spans="1:5" ht="38.25">
      <c r="A210" t="s">
        <v>43</v>
      </c>
      <c r="E210" s="29" t="s">
        <v>723</v>
      </c>
    </row>
    <row r="211" spans="1:16" ht="12.75">
      <c r="A211" s="19" t="s">
        <v>34</v>
      </c>
      <c s="23" t="s">
        <v>240</v>
      </c>
      <c s="23" t="s">
        <v>724</v>
      </c>
      <c s="19" t="s">
        <v>36</v>
      </c>
      <c s="24" t="s">
        <v>725</v>
      </c>
      <c s="25" t="s">
        <v>397</v>
      </c>
      <c s="26">
        <v>1143</v>
      </c>
      <c s="27">
        <v>0</v>
      </c>
      <c s="27">
        <f>ROUND(ROUND(H211,2)*ROUND(G211,3),2)</f>
      </c>
      <c r="O211">
        <f>(I211*21)/100</f>
      </c>
      <c t="s">
        <v>13</v>
      </c>
    </row>
    <row r="212" spans="1:5" ht="25.5">
      <c r="A212" s="28" t="s">
        <v>39</v>
      </c>
      <c r="E212" s="29" t="s">
        <v>726</v>
      </c>
    </row>
    <row r="213" spans="1:5" ht="12.75">
      <c r="A213" s="30" t="s">
        <v>41</v>
      </c>
      <c r="E213" s="31" t="s">
        <v>722</v>
      </c>
    </row>
    <row r="214" spans="1:5" ht="102">
      <c r="A214" t="s">
        <v>43</v>
      </c>
      <c r="E214" s="29" t="s">
        <v>727</v>
      </c>
    </row>
    <row r="215" spans="1:16" ht="12.75">
      <c r="A215" s="19" t="s">
        <v>34</v>
      </c>
      <c s="23" t="s">
        <v>244</v>
      </c>
      <c s="23" t="s">
        <v>728</v>
      </c>
      <c s="19" t="s">
        <v>36</v>
      </c>
      <c s="24" t="s">
        <v>729</v>
      </c>
      <c s="25" t="s">
        <v>397</v>
      </c>
      <c s="26">
        <v>155</v>
      </c>
      <c s="27">
        <v>0</v>
      </c>
      <c s="27">
        <f>ROUND(ROUND(H215,2)*ROUND(G215,3),2)</f>
      </c>
      <c r="O215">
        <f>(I215*21)/100</f>
      </c>
      <c t="s">
        <v>13</v>
      </c>
    </row>
    <row r="216" spans="1:5" ht="25.5">
      <c r="A216" s="28" t="s">
        <v>39</v>
      </c>
      <c r="E216" s="29" t="s">
        <v>730</v>
      </c>
    </row>
    <row r="217" spans="1:5" ht="12.75">
      <c r="A217" s="30" t="s">
        <v>41</v>
      </c>
      <c r="E217" s="31" t="s">
        <v>731</v>
      </c>
    </row>
    <row r="218" spans="1:5" ht="76.5">
      <c r="A218" t="s">
        <v>43</v>
      </c>
      <c r="E218" s="29" t="s">
        <v>732</v>
      </c>
    </row>
    <row r="219" spans="1:16" ht="12.75">
      <c r="A219" s="19" t="s">
        <v>34</v>
      </c>
      <c s="23" t="s">
        <v>247</v>
      </c>
      <c s="23" t="s">
        <v>733</v>
      </c>
      <c s="19" t="s">
        <v>36</v>
      </c>
      <c s="24" t="s">
        <v>734</v>
      </c>
      <c s="25" t="s">
        <v>397</v>
      </c>
      <c s="26">
        <v>1156</v>
      </c>
      <c s="27">
        <v>0</v>
      </c>
      <c s="27">
        <f>ROUND(ROUND(H219,2)*ROUND(G219,3),2)</f>
      </c>
      <c r="O219">
        <f>(I219*21)/100</f>
      </c>
      <c t="s">
        <v>13</v>
      </c>
    </row>
    <row r="220" spans="1:5" ht="25.5">
      <c r="A220" s="28" t="s">
        <v>39</v>
      </c>
      <c r="E220" s="29" t="s">
        <v>735</v>
      </c>
    </row>
    <row r="221" spans="1:5" ht="12.75">
      <c r="A221" s="30" t="s">
        <v>41</v>
      </c>
      <c r="E221" s="31" t="s">
        <v>736</v>
      </c>
    </row>
    <row r="222" spans="1:5" ht="12.75">
      <c r="A222" t="s">
        <v>43</v>
      </c>
      <c r="E222" s="29" t="s">
        <v>36</v>
      </c>
    </row>
    <row r="223" spans="1:16" ht="12.75">
      <c r="A223" s="19" t="s">
        <v>34</v>
      </c>
      <c s="23" t="s">
        <v>252</v>
      </c>
      <c s="23" t="s">
        <v>737</v>
      </c>
      <c s="19" t="s">
        <v>36</v>
      </c>
      <c s="24" t="s">
        <v>738</v>
      </c>
      <c s="25" t="s">
        <v>397</v>
      </c>
      <c s="26">
        <v>2496</v>
      </c>
      <c s="27">
        <v>0</v>
      </c>
      <c s="27">
        <f>ROUND(ROUND(H223,2)*ROUND(G223,3),2)</f>
      </c>
      <c r="O223">
        <f>(I223*21)/100</f>
      </c>
      <c t="s">
        <v>13</v>
      </c>
    </row>
    <row r="224" spans="1:5" ht="25.5">
      <c r="A224" s="28" t="s">
        <v>39</v>
      </c>
      <c r="E224" s="29" t="s">
        <v>739</v>
      </c>
    </row>
    <row r="225" spans="1:5" ht="12.75">
      <c r="A225" s="30" t="s">
        <v>41</v>
      </c>
      <c r="E225" s="31" t="s">
        <v>740</v>
      </c>
    </row>
    <row r="226" spans="1:5" ht="12.75">
      <c r="A226" t="s">
        <v>43</v>
      </c>
      <c r="E226" s="29" t="s">
        <v>36</v>
      </c>
    </row>
    <row r="227" spans="1:16" ht="12.75">
      <c r="A227" s="19" t="s">
        <v>34</v>
      </c>
      <c s="23" t="s">
        <v>255</v>
      </c>
      <c s="23" t="s">
        <v>741</v>
      </c>
      <c s="19" t="s">
        <v>36</v>
      </c>
      <c s="24" t="s">
        <v>742</v>
      </c>
      <c s="25" t="s">
        <v>397</v>
      </c>
      <c s="26">
        <v>1325</v>
      </c>
      <c s="27">
        <v>0</v>
      </c>
      <c s="27">
        <f>ROUND(ROUND(H227,2)*ROUND(G227,3),2)</f>
      </c>
      <c r="O227">
        <f>(I227*21)/100</f>
      </c>
      <c t="s">
        <v>13</v>
      </c>
    </row>
    <row r="228" spans="1:5" ht="25.5">
      <c r="A228" s="28" t="s">
        <v>39</v>
      </c>
      <c r="E228" s="29" t="s">
        <v>743</v>
      </c>
    </row>
    <row r="229" spans="1:5" ht="12.75">
      <c r="A229" s="30" t="s">
        <v>41</v>
      </c>
      <c r="E229" s="31" t="s">
        <v>744</v>
      </c>
    </row>
    <row r="230" spans="1:5" ht="12.75">
      <c r="A230" t="s">
        <v>43</v>
      </c>
      <c r="E230" s="29" t="s">
        <v>36</v>
      </c>
    </row>
    <row r="231" spans="1:16" ht="25.5">
      <c r="A231" s="19" t="s">
        <v>34</v>
      </c>
      <c s="23" t="s">
        <v>260</v>
      </c>
      <c s="23" t="s">
        <v>745</v>
      </c>
      <c s="19" t="s">
        <v>36</v>
      </c>
      <c s="24" t="s">
        <v>746</v>
      </c>
      <c s="25" t="s">
        <v>397</v>
      </c>
      <c s="26">
        <v>1157</v>
      </c>
      <c s="27">
        <v>0</v>
      </c>
      <c s="27">
        <f>ROUND(ROUND(H231,2)*ROUND(G231,3),2)</f>
      </c>
      <c r="O231">
        <f>(I231*21)/100</f>
      </c>
      <c t="s">
        <v>13</v>
      </c>
    </row>
    <row r="232" spans="1:5" ht="25.5">
      <c r="A232" s="28" t="s">
        <v>39</v>
      </c>
      <c r="E232" s="29" t="s">
        <v>747</v>
      </c>
    </row>
    <row r="233" spans="1:5" ht="12.75">
      <c r="A233" s="30" t="s">
        <v>41</v>
      </c>
      <c r="E233" s="31" t="s">
        <v>748</v>
      </c>
    </row>
    <row r="234" spans="1:5" ht="38.25">
      <c r="A234" t="s">
        <v>43</v>
      </c>
      <c r="E234" s="29" t="s">
        <v>749</v>
      </c>
    </row>
    <row r="235" spans="1:18" ht="12.75" customHeight="1">
      <c r="A235" s="5" t="s">
        <v>32</v>
      </c>
      <c s="5"/>
      <c s="34" t="s">
        <v>29</v>
      </c>
      <c s="5"/>
      <c s="21" t="s">
        <v>477</v>
      </c>
      <c s="5"/>
      <c s="5"/>
      <c s="5"/>
      <c s="35">
        <f>0+Q235</f>
      </c>
      <c r="O235">
        <f>0+R235</f>
      </c>
      <c r="Q235">
        <f>0+I236+I240+I244+I248+I252+I256+I260+I264+I268+I272+I276+I280+I284+I288+I292+I296</f>
      </c>
      <c>
        <f>0+O236+O240+O244+O248+O252+O256+O260+O264+O268+O272+O276+O280+O284+O288+O292+O296</f>
      </c>
    </row>
    <row r="236" spans="1:16" ht="25.5">
      <c r="A236" s="19" t="s">
        <v>34</v>
      </c>
      <c s="23" t="s">
        <v>264</v>
      </c>
      <c s="23" t="s">
        <v>750</v>
      </c>
      <c s="19" t="s">
        <v>36</v>
      </c>
      <c s="24" t="s">
        <v>751</v>
      </c>
      <c s="25" t="s">
        <v>63</v>
      </c>
      <c s="26">
        <v>200</v>
      </c>
      <c s="27">
        <v>0</v>
      </c>
      <c s="27">
        <f>ROUND(ROUND(H236,2)*ROUND(G236,3),2)</f>
      </c>
      <c r="O236">
        <f>(I236*21)/100</f>
      </c>
      <c t="s">
        <v>13</v>
      </c>
    </row>
    <row r="237" spans="1:5" ht="25.5">
      <c r="A237" s="28" t="s">
        <v>39</v>
      </c>
      <c r="E237" s="29" t="s">
        <v>752</v>
      </c>
    </row>
    <row r="238" spans="1:5" ht="25.5">
      <c r="A238" s="30" t="s">
        <v>41</v>
      </c>
      <c r="E238" s="31" t="s">
        <v>753</v>
      </c>
    </row>
    <row r="239" spans="1:5" ht="165.75">
      <c r="A239" t="s">
        <v>43</v>
      </c>
      <c r="E239" s="29" t="s">
        <v>754</v>
      </c>
    </row>
    <row r="240" spans="1:16" ht="25.5">
      <c r="A240" s="19" t="s">
        <v>34</v>
      </c>
      <c s="23" t="s">
        <v>268</v>
      </c>
      <c s="23" t="s">
        <v>755</v>
      </c>
      <c s="19" t="s">
        <v>36</v>
      </c>
      <c s="24" t="s">
        <v>756</v>
      </c>
      <c s="25" t="s">
        <v>55</v>
      </c>
      <c s="26">
        <v>5</v>
      </c>
      <c s="27">
        <v>0</v>
      </c>
      <c s="27">
        <f>ROUND(ROUND(H240,2)*ROUND(G240,3),2)</f>
      </c>
      <c r="O240">
        <f>(I240*21)/100</f>
      </c>
      <c t="s">
        <v>13</v>
      </c>
    </row>
    <row r="241" spans="1:5" ht="25.5">
      <c r="A241" s="28" t="s">
        <v>39</v>
      </c>
      <c r="E241" s="29" t="s">
        <v>757</v>
      </c>
    </row>
    <row r="242" spans="1:5" ht="12.75">
      <c r="A242" s="30" t="s">
        <v>41</v>
      </c>
      <c r="E242" s="31" t="s">
        <v>36</v>
      </c>
    </row>
    <row r="243" spans="1:5" ht="114.75">
      <c r="A243" t="s">
        <v>43</v>
      </c>
      <c r="E243" s="29" t="s">
        <v>758</v>
      </c>
    </row>
    <row r="244" spans="1:16" ht="12.75">
      <c r="A244" s="19" t="s">
        <v>34</v>
      </c>
      <c s="23" t="s">
        <v>271</v>
      </c>
      <c s="23" t="s">
        <v>759</v>
      </c>
      <c s="19" t="s">
        <v>36</v>
      </c>
      <c s="24" t="s">
        <v>760</v>
      </c>
      <c s="25" t="s">
        <v>55</v>
      </c>
      <c s="26">
        <v>5</v>
      </c>
      <c s="27">
        <v>0</v>
      </c>
      <c s="27">
        <f>ROUND(ROUND(H244,2)*ROUND(G244,3),2)</f>
      </c>
      <c r="O244">
        <f>(I244*21)/100</f>
      </c>
      <c t="s">
        <v>13</v>
      </c>
    </row>
    <row r="245" spans="1:5" ht="12.75">
      <c r="A245" s="28" t="s">
        <v>39</v>
      </c>
      <c r="E245" s="29" t="s">
        <v>760</v>
      </c>
    </row>
    <row r="246" spans="1:5" ht="12.75">
      <c r="A246" s="30" t="s">
        <v>41</v>
      </c>
      <c r="E246" s="31" t="s">
        <v>36</v>
      </c>
    </row>
    <row r="247" spans="1:5" ht="12.75">
      <c r="A247" t="s">
        <v>43</v>
      </c>
      <c r="E247" s="29" t="s">
        <v>36</v>
      </c>
    </row>
    <row r="248" spans="1:16" ht="12.75">
      <c r="A248" s="19" t="s">
        <v>34</v>
      </c>
      <c s="23" t="s">
        <v>275</v>
      </c>
      <c s="23" t="s">
        <v>761</v>
      </c>
      <c s="19" t="s">
        <v>36</v>
      </c>
      <c s="24" t="s">
        <v>762</v>
      </c>
      <c s="25" t="s">
        <v>55</v>
      </c>
      <c s="26">
        <v>14</v>
      </c>
      <c s="27">
        <v>0</v>
      </c>
      <c s="27">
        <f>ROUND(ROUND(H248,2)*ROUND(G248,3),2)</f>
      </c>
      <c r="O248">
        <f>(I248*21)/100</f>
      </c>
      <c t="s">
        <v>13</v>
      </c>
    </row>
    <row r="249" spans="1:5" ht="12.75">
      <c r="A249" s="28" t="s">
        <v>39</v>
      </c>
      <c r="E249" s="29" t="s">
        <v>763</v>
      </c>
    </row>
    <row r="250" spans="1:5" ht="12.75">
      <c r="A250" s="30" t="s">
        <v>41</v>
      </c>
      <c r="E250" s="31" t="s">
        <v>36</v>
      </c>
    </row>
    <row r="251" spans="1:5" ht="114.75">
      <c r="A251" t="s">
        <v>43</v>
      </c>
      <c r="E251" s="29" t="s">
        <v>758</v>
      </c>
    </row>
    <row r="252" spans="1:16" ht="12.75">
      <c r="A252" s="19" t="s">
        <v>34</v>
      </c>
      <c s="23" t="s">
        <v>278</v>
      </c>
      <c s="23" t="s">
        <v>764</v>
      </c>
      <c s="19" t="s">
        <v>36</v>
      </c>
      <c s="24" t="s">
        <v>765</v>
      </c>
      <c s="25" t="s">
        <v>55</v>
      </c>
      <c s="26">
        <v>14</v>
      </c>
      <c s="27">
        <v>0</v>
      </c>
      <c s="27">
        <f>ROUND(ROUND(H252,2)*ROUND(G252,3),2)</f>
      </c>
      <c r="O252">
        <f>(I252*21)/100</f>
      </c>
      <c t="s">
        <v>13</v>
      </c>
    </row>
    <row r="253" spans="1:5" ht="12.75">
      <c r="A253" s="28" t="s">
        <v>39</v>
      </c>
      <c r="E253" s="29" t="s">
        <v>765</v>
      </c>
    </row>
    <row r="254" spans="1:5" ht="12.75">
      <c r="A254" s="30" t="s">
        <v>41</v>
      </c>
      <c r="E254" s="31" t="s">
        <v>36</v>
      </c>
    </row>
    <row r="255" spans="1:5" ht="12.75">
      <c r="A255" t="s">
        <v>43</v>
      </c>
      <c r="E255" s="29" t="s">
        <v>36</v>
      </c>
    </row>
    <row r="256" spans="1:16" ht="25.5">
      <c r="A256" s="19" t="s">
        <v>34</v>
      </c>
      <c s="23" t="s">
        <v>281</v>
      </c>
      <c s="23" t="s">
        <v>766</v>
      </c>
      <c s="19" t="s">
        <v>36</v>
      </c>
      <c s="24" t="s">
        <v>767</v>
      </c>
      <c s="25" t="s">
        <v>63</v>
      </c>
      <c s="26">
        <v>82</v>
      </c>
      <c s="27">
        <v>0</v>
      </c>
      <c s="27">
        <f>ROUND(ROUND(H256,2)*ROUND(G256,3),2)</f>
      </c>
      <c r="O256">
        <f>(I256*21)/100</f>
      </c>
      <c t="s">
        <v>13</v>
      </c>
    </row>
    <row r="257" spans="1:5" ht="38.25">
      <c r="A257" s="28" t="s">
        <v>39</v>
      </c>
      <c r="E257" s="29" t="s">
        <v>768</v>
      </c>
    </row>
    <row r="258" spans="1:5" ht="51">
      <c r="A258" s="30" t="s">
        <v>41</v>
      </c>
      <c r="E258" s="37" t="s">
        <v>769</v>
      </c>
    </row>
    <row r="259" spans="1:5" ht="114.75">
      <c r="A259" t="s">
        <v>43</v>
      </c>
      <c r="E259" s="29" t="s">
        <v>770</v>
      </c>
    </row>
    <row r="260" spans="1:16" ht="12.75">
      <c r="A260" s="19" t="s">
        <v>34</v>
      </c>
      <c s="23" t="s">
        <v>287</v>
      </c>
      <c s="23" t="s">
        <v>771</v>
      </c>
      <c s="19" t="s">
        <v>36</v>
      </c>
      <c s="24" t="s">
        <v>772</v>
      </c>
      <c s="25" t="s">
        <v>63</v>
      </c>
      <c s="26">
        <v>4.12</v>
      </c>
      <c s="27">
        <v>0</v>
      </c>
      <c s="27">
        <f>ROUND(ROUND(H260,2)*ROUND(G260,3),2)</f>
      </c>
      <c r="O260">
        <f>(I260*21)/100</f>
      </c>
      <c t="s">
        <v>13</v>
      </c>
    </row>
    <row r="261" spans="1:5" ht="12.75">
      <c r="A261" s="28" t="s">
        <v>39</v>
      </c>
      <c r="E261" s="29" t="s">
        <v>772</v>
      </c>
    </row>
    <row r="262" spans="1:5" ht="12.75">
      <c r="A262" s="30" t="s">
        <v>41</v>
      </c>
      <c r="E262" s="31" t="s">
        <v>773</v>
      </c>
    </row>
    <row r="263" spans="1:5" ht="12.75">
      <c r="A263" t="s">
        <v>43</v>
      </c>
      <c r="E263" s="29" t="s">
        <v>36</v>
      </c>
    </row>
    <row r="264" spans="1:16" ht="12.75">
      <c r="A264" s="19" t="s">
        <v>34</v>
      </c>
      <c s="23" t="s">
        <v>291</v>
      </c>
      <c s="23" t="s">
        <v>774</v>
      </c>
      <c s="19" t="s">
        <v>36</v>
      </c>
      <c s="24" t="s">
        <v>775</v>
      </c>
      <c s="25" t="s">
        <v>63</v>
      </c>
      <c s="26">
        <v>80.34</v>
      </c>
      <c s="27">
        <v>0</v>
      </c>
      <c s="27">
        <f>ROUND(ROUND(H264,2)*ROUND(G264,3),2)</f>
      </c>
      <c r="O264">
        <f>(I264*21)/100</f>
      </c>
      <c t="s">
        <v>13</v>
      </c>
    </row>
    <row r="265" spans="1:5" ht="12.75">
      <c r="A265" s="28" t="s">
        <v>39</v>
      </c>
      <c r="E265" s="29" t="s">
        <v>775</v>
      </c>
    </row>
    <row r="266" spans="1:5" ht="12.75">
      <c r="A266" s="30" t="s">
        <v>41</v>
      </c>
      <c r="E266" s="31" t="s">
        <v>776</v>
      </c>
    </row>
    <row r="267" spans="1:5" ht="12.75">
      <c r="A267" t="s">
        <v>43</v>
      </c>
      <c r="E267" s="29" t="s">
        <v>36</v>
      </c>
    </row>
    <row r="268" spans="1:16" ht="25.5">
      <c r="A268" s="19" t="s">
        <v>34</v>
      </c>
      <c s="23" t="s">
        <v>294</v>
      </c>
      <c s="23" t="s">
        <v>777</v>
      </c>
      <c s="19" t="s">
        <v>36</v>
      </c>
      <c s="24" t="s">
        <v>778</v>
      </c>
      <c s="25" t="s">
        <v>63</v>
      </c>
      <c s="26">
        <v>369.8</v>
      </c>
      <c s="27">
        <v>0</v>
      </c>
      <c s="27">
        <f>ROUND(ROUND(H268,2)*ROUND(G268,3),2)</f>
      </c>
      <c r="O268">
        <f>(I268*21)/100</f>
      </c>
      <c t="s">
        <v>13</v>
      </c>
    </row>
    <row r="269" spans="1:5" ht="25.5">
      <c r="A269" s="28" t="s">
        <v>39</v>
      </c>
      <c r="E269" s="29" t="s">
        <v>779</v>
      </c>
    </row>
    <row r="270" spans="1:5" ht="12.75">
      <c r="A270" s="30" t="s">
        <v>41</v>
      </c>
      <c r="E270" s="31" t="s">
        <v>780</v>
      </c>
    </row>
    <row r="271" spans="1:5" ht="12.75">
      <c r="A271" t="s">
        <v>43</v>
      </c>
      <c r="E271" s="29" t="s">
        <v>482</v>
      </c>
    </row>
    <row r="272" spans="1:16" ht="25.5">
      <c r="A272" s="19" t="s">
        <v>34</v>
      </c>
      <c s="23" t="s">
        <v>299</v>
      </c>
      <c s="23" t="s">
        <v>781</v>
      </c>
      <c s="19" t="s">
        <v>36</v>
      </c>
      <c s="24" t="s">
        <v>782</v>
      </c>
      <c s="25" t="s">
        <v>63</v>
      </c>
      <c s="26">
        <v>231</v>
      </c>
      <c s="27">
        <v>0</v>
      </c>
      <c s="27">
        <f>ROUND(ROUND(H272,2)*ROUND(G272,3),2)</f>
      </c>
      <c r="O272">
        <f>(I272*21)/100</f>
      </c>
      <c t="s">
        <v>13</v>
      </c>
    </row>
    <row r="273" spans="1:5" ht="25.5">
      <c r="A273" s="28" t="s">
        <v>39</v>
      </c>
      <c r="E273" s="29" t="s">
        <v>783</v>
      </c>
    </row>
    <row r="274" spans="1:5" ht="12.75">
      <c r="A274" s="30" t="s">
        <v>41</v>
      </c>
      <c r="E274" s="31" t="s">
        <v>784</v>
      </c>
    </row>
    <row r="275" spans="1:5" ht="12.75">
      <c r="A275" t="s">
        <v>43</v>
      </c>
      <c r="E275" s="29" t="s">
        <v>482</v>
      </c>
    </row>
    <row r="276" spans="1:16" ht="25.5">
      <c r="A276" s="19" t="s">
        <v>34</v>
      </c>
      <c s="23" t="s">
        <v>302</v>
      </c>
      <c s="23" t="s">
        <v>785</v>
      </c>
      <c s="19" t="s">
        <v>36</v>
      </c>
      <c s="24" t="s">
        <v>786</v>
      </c>
      <c s="25" t="s">
        <v>63</v>
      </c>
      <c s="26">
        <v>66</v>
      </c>
      <c s="27">
        <v>0</v>
      </c>
      <c s="27">
        <f>ROUND(ROUND(H276,2)*ROUND(G276,3),2)</f>
      </c>
      <c r="O276">
        <f>(I276*21)/100</f>
      </c>
      <c t="s">
        <v>13</v>
      </c>
    </row>
    <row r="277" spans="1:5" ht="25.5">
      <c r="A277" s="28" t="s">
        <v>39</v>
      </c>
      <c r="E277" s="29" t="s">
        <v>787</v>
      </c>
    </row>
    <row r="278" spans="1:5" ht="12.75">
      <c r="A278" s="30" t="s">
        <v>41</v>
      </c>
      <c r="E278" s="31" t="s">
        <v>788</v>
      </c>
    </row>
    <row r="279" spans="1:5" ht="12.75">
      <c r="A279" t="s">
        <v>43</v>
      </c>
      <c r="E279" s="29" t="s">
        <v>482</v>
      </c>
    </row>
    <row r="280" spans="1:16" ht="12.75">
      <c r="A280" s="19" t="s">
        <v>34</v>
      </c>
      <c s="23" t="s">
        <v>305</v>
      </c>
      <c s="23" t="s">
        <v>789</v>
      </c>
      <c s="19" t="s">
        <v>36</v>
      </c>
      <c s="24" t="s">
        <v>790</v>
      </c>
      <c s="25" t="s">
        <v>63</v>
      </c>
      <c s="26">
        <v>297</v>
      </c>
      <c s="27">
        <v>0</v>
      </c>
      <c s="27">
        <f>ROUND(ROUND(H280,2)*ROUND(G280,3),2)</f>
      </c>
      <c r="O280">
        <f>(I280*21)/100</f>
      </c>
      <c t="s">
        <v>13</v>
      </c>
    </row>
    <row r="281" spans="1:5" ht="38.25">
      <c r="A281" s="28" t="s">
        <v>39</v>
      </c>
      <c r="E281" s="29" t="s">
        <v>791</v>
      </c>
    </row>
    <row r="282" spans="1:5" ht="12.75">
      <c r="A282" s="30" t="s">
        <v>41</v>
      </c>
      <c r="E282" s="31" t="s">
        <v>792</v>
      </c>
    </row>
    <row r="283" spans="1:5" ht="25.5">
      <c r="A283" t="s">
        <v>43</v>
      </c>
      <c r="E283" s="29" t="s">
        <v>486</v>
      </c>
    </row>
    <row r="284" spans="1:16" ht="12.75">
      <c r="A284" s="19" t="s">
        <v>34</v>
      </c>
      <c s="23" t="s">
        <v>308</v>
      </c>
      <c s="23" t="s">
        <v>793</v>
      </c>
      <c s="19" t="s">
        <v>36</v>
      </c>
      <c s="24" t="s">
        <v>794</v>
      </c>
      <c s="25" t="s">
        <v>397</v>
      </c>
      <c s="26">
        <v>1300</v>
      </c>
      <c s="27">
        <v>0</v>
      </c>
      <c s="27">
        <f>ROUND(ROUND(H284,2)*ROUND(G284,3),2)</f>
      </c>
      <c r="O284">
        <f>(I284*21)/100</f>
      </c>
      <c t="s">
        <v>13</v>
      </c>
    </row>
    <row r="285" spans="1:5" ht="25.5">
      <c r="A285" s="28" t="s">
        <v>39</v>
      </c>
      <c r="E285" s="29" t="s">
        <v>795</v>
      </c>
    </row>
    <row r="286" spans="1:5" ht="12.75">
      <c r="A286" s="30" t="s">
        <v>41</v>
      </c>
      <c r="E286" s="31" t="s">
        <v>796</v>
      </c>
    </row>
    <row r="287" spans="1:5" ht="25.5">
      <c r="A287" t="s">
        <v>43</v>
      </c>
      <c r="E287" s="29" t="s">
        <v>797</v>
      </c>
    </row>
    <row r="288" spans="1:16" ht="12.75">
      <c r="A288" s="19" t="s">
        <v>34</v>
      </c>
      <c s="23" t="s">
        <v>312</v>
      </c>
      <c s="23" t="s">
        <v>798</v>
      </c>
      <c s="19" t="s">
        <v>36</v>
      </c>
      <c s="24" t="s">
        <v>799</v>
      </c>
      <c s="25" t="s">
        <v>397</v>
      </c>
      <c s="26">
        <v>190</v>
      </c>
      <c s="27">
        <v>0</v>
      </c>
      <c s="27">
        <f>ROUND(ROUND(H288,2)*ROUND(G288,3),2)</f>
      </c>
      <c r="O288">
        <f>(I288*21)/100</f>
      </c>
      <c t="s">
        <v>13</v>
      </c>
    </row>
    <row r="289" spans="1:5" ht="25.5">
      <c r="A289" s="28" t="s">
        <v>39</v>
      </c>
      <c r="E289" s="29" t="s">
        <v>800</v>
      </c>
    </row>
    <row r="290" spans="1:5" ht="12.75">
      <c r="A290" s="30" t="s">
        <v>41</v>
      </c>
      <c r="E290" s="31" t="s">
        <v>801</v>
      </c>
    </row>
    <row r="291" spans="1:5" ht="25.5">
      <c r="A291" t="s">
        <v>43</v>
      </c>
      <c r="E291" s="29" t="s">
        <v>797</v>
      </c>
    </row>
    <row r="292" spans="1:16" ht="12.75">
      <c r="A292" s="19" t="s">
        <v>34</v>
      </c>
      <c s="23" t="s">
        <v>316</v>
      </c>
      <c s="23" t="s">
        <v>802</v>
      </c>
      <c s="19" t="s">
        <v>36</v>
      </c>
      <c s="24" t="s">
        <v>803</v>
      </c>
      <c s="25" t="s">
        <v>63</v>
      </c>
      <c s="26">
        <v>176</v>
      </c>
      <c s="27">
        <v>0</v>
      </c>
      <c s="27">
        <f>ROUND(ROUND(H292,2)*ROUND(G292,3),2)</f>
      </c>
      <c r="O292">
        <f>(I292*21)/100</f>
      </c>
      <c t="s">
        <v>13</v>
      </c>
    </row>
    <row r="293" spans="1:5" ht="63.75">
      <c r="A293" s="28" t="s">
        <v>39</v>
      </c>
      <c r="E293" s="29" t="s">
        <v>804</v>
      </c>
    </row>
    <row r="294" spans="1:5" ht="12.75">
      <c r="A294" s="30" t="s">
        <v>41</v>
      </c>
      <c r="E294" s="31" t="s">
        <v>805</v>
      </c>
    </row>
    <row r="295" spans="1:5" ht="114.75">
      <c r="A295" t="s">
        <v>43</v>
      </c>
      <c r="E295" s="29" t="s">
        <v>806</v>
      </c>
    </row>
    <row r="296" spans="1:16" ht="12.75">
      <c r="A296" s="19" t="s">
        <v>34</v>
      </c>
      <c s="23" t="s">
        <v>320</v>
      </c>
      <c s="23" t="s">
        <v>807</v>
      </c>
      <c s="19" t="s">
        <v>36</v>
      </c>
      <c s="24" t="s">
        <v>808</v>
      </c>
      <c s="25" t="s">
        <v>63</v>
      </c>
      <c s="26">
        <v>60</v>
      </c>
      <c s="27">
        <v>0</v>
      </c>
      <c s="27">
        <f>ROUND(ROUND(H296,2)*ROUND(G296,3),2)</f>
      </c>
      <c r="O296">
        <f>(I296*21)/100</f>
      </c>
      <c t="s">
        <v>13</v>
      </c>
    </row>
    <row r="297" spans="1:5" ht="38.25">
      <c r="A297" s="28" t="s">
        <v>39</v>
      </c>
      <c r="E297" s="29" t="s">
        <v>809</v>
      </c>
    </row>
    <row r="298" spans="1:5" ht="12.75">
      <c r="A298" s="30" t="s">
        <v>41</v>
      </c>
      <c r="E298" s="31" t="s">
        <v>810</v>
      </c>
    </row>
    <row r="299" spans="1:5" ht="63.75">
      <c r="A299" t="s">
        <v>43</v>
      </c>
      <c r="E299" s="29" t="s">
        <v>811</v>
      </c>
    </row>
    <row r="300" spans="1:18" ht="12.75" customHeight="1">
      <c r="A300" s="5" t="s">
        <v>32</v>
      </c>
      <c s="5"/>
      <c s="34" t="s">
        <v>812</v>
      </c>
      <c s="5"/>
      <c s="21" t="s">
        <v>813</v>
      </c>
      <c s="5"/>
      <c s="5"/>
      <c s="5"/>
      <c s="35">
        <f>0+Q300</f>
      </c>
      <c r="O300">
        <f>0+R300</f>
      </c>
      <c r="Q300">
        <f>0+I301+I305+I309+I313+I317+I321</f>
      </c>
      <c>
        <f>0+O301+O305+O309+O313+O317+O321</f>
      </c>
    </row>
    <row r="301" spans="1:16" ht="25.5">
      <c r="A301" s="19" t="s">
        <v>34</v>
      </c>
      <c s="23" t="s">
        <v>324</v>
      </c>
      <c s="23" t="s">
        <v>814</v>
      </c>
      <c s="19" t="s">
        <v>36</v>
      </c>
      <c s="24" t="s">
        <v>815</v>
      </c>
      <c s="25" t="s">
        <v>47</v>
      </c>
      <c s="26">
        <v>9.1</v>
      </c>
      <c s="27">
        <v>0</v>
      </c>
      <c s="27">
        <f>ROUND(ROUND(H301,2)*ROUND(G301,3),2)</f>
      </c>
      <c r="O301">
        <f>(I301*21)/100</f>
      </c>
      <c t="s">
        <v>13</v>
      </c>
    </row>
    <row r="302" spans="1:5" ht="25.5">
      <c r="A302" s="28" t="s">
        <v>39</v>
      </c>
      <c r="E302" s="29" t="s">
        <v>816</v>
      </c>
    </row>
    <row r="303" spans="1:5" ht="140.25">
      <c r="A303" s="30" t="s">
        <v>41</v>
      </c>
      <c r="E303" s="31" t="s">
        <v>817</v>
      </c>
    </row>
    <row r="304" spans="1:5" ht="76.5">
      <c r="A304" t="s">
        <v>43</v>
      </c>
      <c r="E304" s="29" t="s">
        <v>818</v>
      </c>
    </row>
    <row r="305" spans="1:16" ht="12.75">
      <c r="A305" s="19" t="s">
        <v>34</v>
      </c>
      <c s="23" t="s">
        <v>328</v>
      </c>
      <c s="23" t="s">
        <v>819</v>
      </c>
      <c s="19" t="s">
        <v>36</v>
      </c>
      <c s="24" t="s">
        <v>820</v>
      </c>
      <c s="25" t="s">
        <v>47</v>
      </c>
      <c s="26">
        <v>201.74</v>
      </c>
      <c s="27">
        <v>0</v>
      </c>
      <c s="27">
        <f>ROUND(ROUND(H305,2)*ROUND(G305,3),2)</f>
      </c>
      <c r="O305">
        <f>(I305*21)/100</f>
      </c>
      <c t="s">
        <v>13</v>
      </c>
    </row>
    <row r="306" spans="1:5" ht="25.5">
      <c r="A306" s="28" t="s">
        <v>39</v>
      </c>
      <c r="E306" s="29" t="s">
        <v>821</v>
      </c>
    </row>
    <row r="307" spans="1:5" ht="127.5">
      <c r="A307" s="30" t="s">
        <v>41</v>
      </c>
      <c r="E307" s="31" t="s">
        <v>822</v>
      </c>
    </row>
    <row r="308" spans="1:5" ht="114.75">
      <c r="A308" t="s">
        <v>43</v>
      </c>
      <c r="E308" s="29" t="s">
        <v>823</v>
      </c>
    </row>
    <row r="309" spans="1:16" ht="12.75">
      <c r="A309" s="19" t="s">
        <v>34</v>
      </c>
      <c s="23" t="s">
        <v>332</v>
      </c>
      <c s="23" t="s">
        <v>824</v>
      </c>
      <c s="19" t="s">
        <v>36</v>
      </c>
      <c s="24" t="s">
        <v>825</v>
      </c>
      <c s="25" t="s">
        <v>47</v>
      </c>
      <c s="26">
        <v>4365.6</v>
      </c>
      <c s="27">
        <v>0</v>
      </c>
      <c s="27">
        <f>ROUND(ROUND(H309,2)*ROUND(G309,3),2)</f>
      </c>
      <c r="O309">
        <f>(I309*21)/100</f>
      </c>
      <c t="s">
        <v>13</v>
      </c>
    </row>
    <row r="310" spans="1:5" ht="25.5">
      <c r="A310" s="28" t="s">
        <v>39</v>
      </c>
      <c r="E310" s="29" t="s">
        <v>826</v>
      </c>
    </row>
    <row r="311" spans="1:5" ht="140.25">
      <c r="A311" s="30" t="s">
        <v>41</v>
      </c>
      <c r="E311" s="37" t="s">
        <v>827</v>
      </c>
    </row>
    <row r="312" spans="1:5" ht="114.75">
      <c r="A312" t="s">
        <v>43</v>
      </c>
      <c r="E312" s="29" t="s">
        <v>823</v>
      </c>
    </row>
    <row r="313" spans="1:16" ht="12.75">
      <c r="A313" s="19" t="s">
        <v>34</v>
      </c>
      <c s="23" t="s">
        <v>346</v>
      </c>
      <c s="23" t="s">
        <v>828</v>
      </c>
      <c s="19" t="s">
        <v>36</v>
      </c>
      <c s="24" t="s">
        <v>829</v>
      </c>
      <c s="25" t="s">
        <v>47</v>
      </c>
      <c s="26">
        <v>19.84</v>
      </c>
      <c s="27">
        <v>0</v>
      </c>
      <c s="27">
        <f>ROUND(ROUND(H313,2)*ROUND(G313,3),2)</f>
      </c>
      <c r="O313">
        <f>(I313*21)/100</f>
      </c>
      <c t="s">
        <v>13</v>
      </c>
    </row>
    <row r="314" spans="1:5" ht="12.75">
      <c r="A314" s="28" t="s">
        <v>39</v>
      </c>
      <c r="E314" s="29" t="s">
        <v>830</v>
      </c>
    </row>
    <row r="315" spans="1:5" ht="12.75">
      <c r="A315" s="30" t="s">
        <v>41</v>
      </c>
      <c r="E315" s="31" t="s">
        <v>831</v>
      </c>
    </row>
    <row r="316" spans="1:5" ht="38.25">
      <c r="A316" t="s">
        <v>43</v>
      </c>
      <c r="E316" s="29" t="s">
        <v>832</v>
      </c>
    </row>
    <row r="317" spans="1:16" ht="25.5">
      <c r="A317" s="19" t="s">
        <v>34</v>
      </c>
      <c s="23" t="s">
        <v>350</v>
      </c>
      <c s="23" t="s">
        <v>833</v>
      </c>
      <c s="19" t="s">
        <v>36</v>
      </c>
      <c s="24" t="s">
        <v>834</v>
      </c>
      <c s="25" t="s">
        <v>47</v>
      </c>
      <c s="26">
        <v>74.64</v>
      </c>
      <c s="27">
        <v>0</v>
      </c>
      <c s="27">
        <f>ROUND(ROUND(H317,2)*ROUND(G317,3),2)</f>
      </c>
      <c r="O317">
        <f>(I317*21)/100</f>
      </c>
      <c t="s">
        <v>13</v>
      </c>
    </row>
    <row r="318" spans="1:5" ht="25.5">
      <c r="A318" s="28" t="s">
        <v>39</v>
      </c>
      <c r="E318" s="29" t="s">
        <v>835</v>
      </c>
    </row>
    <row r="319" spans="1:5" ht="63.75">
      <c r="A319" s="30" t="s">
        <v>41</v>
      </c>
      <c r="E319" s="31" t="s">
        <v>836</v>
      </c>
    </row>
    <row r="320" spans="1:5" ht="76.5">
      <c r="A320" t="s">
        <v>43</v>
      </c>
      <c r="E320" s="29" t="s">
        <v>837</v>
      </c>
    </row>
    <row r="321" spans="1:16" ht="25.5">
      <c r="A321" s="19" t="s">
        <v>34</v>
      </c>
      <c s="23" t="s">
        <v>354</v>
      </c>
      <c s="23" t="s">
        <v>838</v>
      </c>
      <c s="19" t="s">
        <v>36</v>
      </c>
      <c s="24" t="s">
        <v>839</v>
      </c>
      <c s="25" t="s">
        <v>47</v>
      </c>
      <c s="26">
        <v>107.26</v>
      </c>
      <c s="27">
        <v>0</v>
      </c>
      <c s="27">
        <f>ROUND(ROUND(H321,2)*ROUND(G321,3),2)</f>
      </c>
      <c r="O321">
        <f>(I321*21)/100</f>
      </c>
      <c t="s">
        <v>13</v>
      </c>
    </row>
    <row r="322" spans="1:5" ht="25.5">
      <c r="A322" s="28" t="s">
        <v>39</v>
      </c>
      <c r="E322" s="29" t="s">
        <v>840</v>
      </c>
    </row>
    <row r="323" spans="1:5" ht="63.75">
      <c r="A323" s="30" t="s">
        <v>41</v>
      </c>
      <c r="E323" s="31" t="s">
        <v>841</v>
      </c>
    </row>
    <row r="324" spans="1:5" ht="12.75">
      <c r="A324" t="s">
        <v>43</v>
      </c>
      <c r="E324" s="29" t="s">
        <v>36</v>
      </c>
    </row>
    <row r="325" spans="1:18" ht="12.75" customHeight="1">
      <c r="A325" s="5" t="s">
        <v>32</v>
      </c>
      <c s="5"/>
      <c s="34" t="s">
        <v>842</v>
      </c>
      <c s="5"/>
      <c s="21" t="s">
        <v>843</v>
      </c>
      <c s="5"/>
      <c s="5"/>
      <c s="5"/>
      <c s="35">
        <f>0+Q325</f>
      </c>
      <c r="O325">
        <f>0+R325</f>
      </c>
      <c r="Q325">
        <f>0+I326</f>
      </c>
      <c>
        <f>0+O326</f>
      </c>
    </row>
    <row r="326" spans="1:16" ht="25.5">
      <c r="A326" s="19" t="s">
        <v>34</v>
      </c>
      <c s="23" t="s">
        <v>358</v>
      </c>
      <c s="23" t="s">
        <v>844</v>
      </c>
      <c s="19" t="s">
        <v>36</v>
      </c>
      <c s="24" t="s">
        <v>845</v>
      </c>
      <c s="25" t="s">
        <v>47</v>
      </c>
      <c s="26">
        <v>624.383</v>
      </c>
      <c s="27">
        <v>0</v>
      </c>
      <c s="27">
        <f>ROUND(ROUND(H326,2)*ROUND(G326,3),2)</f>
      </c>
      <c r="O326">
        <f>(I326*21)/100</f>
      </c>
      <c t="s">
        <v>13</v>
      </c>
    </row>
    <row r="327" spans="1:5" ht="25.5">
      <c r="A327" s="28" t="s">
        <v>39</v>
      </c>
      <c r="E327" s="29" t="s">
        <v>846</v>
      </c>
    </row>
    <row r="328" spans="1:5" ht="12.75">
      <c r="A328" s="30" t="s">
        <v>41</v>
      </c>
      <c r="E328" s="31" t="s">
        <v>36</v>
      </c>
    </row>
    <row r="329" spans="1:5" ht="25.5">
      <c r="A329" t="s">
        <v>43</v>
      </c>
      <c r="E329" s="29" t="s">
        <v>847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0+O8+O97</f>
      </c>
      <c t="s">
        <v>12</v>
      </c>
    </row>
    <row r="3" spans="1:16" ht="15" customHeight="1">
      <c r="A3" t="s">
        <v>1</v>
      </c>
      <c s="8" t="s">
        <v>3</v>
      </c>
      <c s="9" t="s">
        <v>4</v>
      </c>
      <c s="1"/>
      <c s="10" t="s">
        <v>5</v>
      </c>
      <c s="1"/>
      <c s="4"/>
      <c s="3" t="s">
        <v>848</v>
      </c>
      <c s="36">
        <f>0+I8+I97</f>
      </c>
      <c r="O3" t="s">
        <v>8</v>
      </c>
      <c t="s">
        <v>13</v>
      </c>
    </row>
    <row r="4" spans="1:16" ht="15" customHeight="1">
      <c r="A4" t="s">
        <v>6</v>
      </c>
      <c s="12" t="s">
        <v>7</v>
      </c>
      <c s="13" t="s">
        <v>848</v>
      </c>
      <c s="5"/>
      <c s="14" t="s">
        <v>849</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29</v>
      </c>
      <c s="15"/>
      <c s="21" t="s">
        <v>477</v>
      </c>
      <c s="15"/>
      <c s="15"/>
      <c s="15"/>
      <c s="22">
        <f>0+Q8</f>
      </c>
      <c r="O8">
        <f>0+R8</f>
      </c>
      <c r="Q8">
        <f>0+I9+I13+I17+I21+I25+I29+I33+I37+I41+I45+I49+I53+I57+I61+I65+I69+I73+I77+I81+I85+I89+I93</f>
      </c>
      <c>
        <f>0+O9+O13+O17+O21+O25+O29+O33+O37+O41+O45+O49+O53+O57+O61+O65+O69+O73+O77+O81+O85+O89+O93</f>
      </c>
    </row>
    <row r="9" spans="1:16" ht="12.75">
      <c r="A9" s="19" t="s">
        <v>34</v>
      </c>
      <c s="23" t="s">
        <v>19</v>
      </c>
      <c s="23" t="s">
        <v>850</v>
      </c>
      <c s="19" t="s">
        <v>36</v>
      </c>
      <c s="24" t="s">
        <v>851</v>
      </c>
      <c s="25" t="s">
        <v>55</v>
      </c>
      <c s="26">
        <v>9</v>
      </c>
      <c s="27">
        <v>0</v>
      </c>
      <c s="27">
        <f>ROUND(ROUND(H9,2)*ROUND(G9,3),2)</f>
      </c>
      <c r="O9">
        <f>(I9*21)/100</f>
      </c>
      <c t="s">
        <v>13</v>
      </c>
    </row>
    <row r="10" spans="1:5" ht="25.5">
      <c r="A10" s="28" t="s">
        <v>39</v>
      </c>
      <c r="E10" s="29" t="s">
        <v>852</v>
      </c>
    </row>
    <row r="11" spans="1:5" ht="114.75">
      <c r="A11" s="30" t="s">
        <v>41</v>
      </c>
      <c r="E11" s="37" t="s">
        <v>853</v>
      </c>
    </row>
    <row r="12" spans="1:5" ht="204">
      <c r="A12" t="s">
        <v>43</v>
      </c>
      <c r="E12" s="29" t="s">
        <v>854</v>
      </c>
    </row>
    <row r="13" spans="1:16" ht="12.75">
      <c r="A13" s="19" t="s">
        <v>34</v>
      </c>
      <c s="23" t="s">
        <v>13</v>
      </c>
      <c s="23" t="s">
        <v>855</v>
      </c>
      <c s="19" t="s">
        <v>36</v>
      </c>
      <c s="24" t="s">
        <v>856</v>
      </c>
      <c s="25" t="s">
        <v>55</v>
      </c>
      <c s="26">
        <v>5</v>
      </c>
      <c s="27">
        <v>0</v>
      </c>
      <c s="27">
        <f>ROUND(ROUND(H13,2)*ROUND(G13,3),2)</f>
      </c>
      <c r="O13">
        <f>(I13*21)/100</f>
      </c>
      <c t="s">
        <v>13</v>
      </c>
    </row>
    <row r="14" spans="1:5" ht="12.75">
      <c r="A14" s="28" t="s">
        <v>39</v>
      </c>
      <c r="E14" s="29" t="s">
        <v>856</v>
      </c>
    </row>
    <row r="15" spans="1:5" ht="38.25">
      <c r="A15" s="30" t="s">
        <v>41</v>
      </c>
      <c r="E15" s="31" t="s">
        <v>857</v>
      </c>
    </row>
    <row r="16" spans="1:5" ht="12.75">
      <c r="A16" t="s">
        <v>43</v>
      </c>
      <c r="E16" s="29" t="s">
        <v>36</v>
      </c>
    </row>
    <row r="17" spans="1:16" ht="12.75">
      <c r="A17" s="19" t="s">
        <v>34</v>
      </c>
      <c s="23" t="s">
        <v>11</v>
      </c>
      <c s="23" t="s">
        <v>858</v>
      </c>
      <c s="19" t="s">
        <v>36</v>
      </c>
      <c s="24" t="s">
        <v>859</v>
      </c>
      <c s="25" t="s">
        <v>55</v>
      </c>
      <c s="26">
        <v>1</v>
      </c>
      <c s="27">
        <v>0</v>
      </c>
      <c s="27">
        <f>ROUND(ROUND(H17,2)*ROUND(G17,3),2)</f>
      </c>
      <c r="O17">
        <f>(I17*21)/100</f>
      </c>
      <c t="s">
        <v>13</v>
      </c>
    </row>
    <row r="18" spans="1:5" ht="12.75">
      <c r="A18" s="28" t="s">
        <v>39</v>
      </c>
      <c r="E18" s="29" t="s">
        <v>859</v>
      </c>
    </row>
    <row r="19" spans="1:5" ht="12.75">
      <c r="A19" s="30" t="s">
        <v>41</v>
      </c>
      <c r="E19" s="31" t="s">
        <v>860</v>
      </c>
    </row>
    <row r="20" spans="1:5" ht="12.75">
      <c r="A20" t="s">
        <v>43</v>
      </c>
      <c r="E20" s="29" t="s">
        <v>36</v>
      </c>
    </row>
    <row r="21" spans="1:16" ht="12.75">
      <c r="A21" s="19" t="s">
        <v>34</v>
      </c>
      <c s="23" t="s">
        <v>23</v>
      </c>
      <c s="23" t="s">
        <v>861</v>
      </c>
      <c s="19" t="s">
        <v>36</v>
      </c>
      <c s="24" t="s">
        <v>862</v>
      </c>
      <c s="25" t="s">
        <v>55</v>
      </c>
      <c s="26">
        <v>1</v>
      </c>
      <c s="27">
        <v>0</v>
      </c>
      <c s="27">
        <f>ROUND(ROUND(H21,2)*ROUND(G21,3),2)</f>
      </c>
      <c r="O21">
        <f>(I21*21)/100</f>
      </c>
      <c t="s">
        <v>13</v>
      </c>
    </row>
    <row r="22" spans="1:5" ht="12.75">
      <c r="A22" s="28" t="s">
        <v>39</v>
      </c>
      <c r="E22" s="29" t="s">
        <v>863</v>
      </c>
    </row>
    <row r="23" spans="1:5" ht="12.75">
      <c r="A23" s="30" t="s">
        <v>41</v>
      </c>
      <c r="E23" s="31" t="s">
        <v>864</v>
      </c>
    </row>
    <row r="24" spans="1:5" ht="204">
      <c r="A24" t="s">
        <v>43</v>
      </c>
      <c r="E24" s="29" t="s">
        <v>854</v>
      </c>
    </row>
    <row r="25" spans="1:16" ht="12.75">
      <c r="A25" s="19" t="s">
        <v>34</v>
      </c>
      <c s="23" t="s">
        <v>25</v>
      </c>
      <c s="23" t="s">
        <v>865</v>
      </c>
      <c s="19" t="s">
        <v>36</v>
      </c>
      <c s="24" t="s">
        <v>866</v>
      </c>
      <c s="25" t="s">
        <v>55</v>
      </c>
      <c s="26">
        <v>1</v>
      </c>
      <c s="27">
        <v>0</v>
      </c>
      <c s="27">
        <f>ROUND(ROUND(H25,2)*ROUND(G25,3),2)</f>
      </c>
      <c r="O25">
        <f>(I25*21)/100</f>
      </c>
      <c t="s">
        <v>13</v>
      </c>
    </row>
    <row r="26" spans="1:5" ht="12.75">
      <c r="A26" s="28" t="s">
        <v>39</v>
      </c>
      <c r="E26" s="29" t="s">
        <v>866</v>
      </c>
    </row>
    <row r="27" spans="1:5" ht="12.75">
      <c r="A27" s="30" t="s">
        <v>41</v>
      </c>
      <c r="E27" s="31" t="s">
        <v>36</v>
      </c>
    </row>
    <row r="28" spans="1:5" ht="12.75">
      <c r="A28" t="s">
        <v>43</v>
      </c>
      <c r="E28" s="29" t="s">
        <v>36</v>
      </c>
    </row>
    <row r="29" spans="1:16" ht="25.5">
      <c r="A29" s="19" t="s">
        <v>34</v>
      </c>
      <c s="23" t="s">
        <v>12</v>
      </c>
      <c s="23" t="s">
        <v>867</v>
      </c>
      <c s="19" t="s">
        <v>36</v>
      </c>
      <c s="24" t="s">
        <v>868</v>
      </c>
      <c s="25" t="s">
        <v>55</v>
      </c>
      <c s="26">
        <v>9</v>
      </c>
      <c s="27">
        <v>0</v>
      </c>
      <c s="27">
        <f>ROUND(ROUND(H29,2)*ROUND(G29,3),2)</f>
      </c>
      <c r="O29">
        <f>(I29*21)/100</f>
      </c>
      <c t="s">
        <v>13</v>
      </c>
    </row>
    <row r="30" spans="1:5" ht="25.5">
      <c r="A30" s="28" t="s">
        <v>39</v>
      </c>
      <c r="E30" s="29" t="s">
        <v>869</v>
      </c>
    </row>
    <row r="31" spans="1:5" ht="12.75">
      <c r="A31" s="30" t="s">
        <v>41</v>
      </c>
      <c r="E31" s="31" t="s">
        <v>36</v>
      </c>
    </row>
    <row r="32" spans="1:5" ht="127.5">
      <c r="A32" t="s">
        <v>43</v>
      </c>
      <c r="E32" s="29" t="s">
        <v>870</v>
      </c>
    </row>
    <row r="33" spans="1:16" ht="12.75">
      <c r="A33" s="19" t="s">
        <v>34</v>
      </c>
      <c s="23" t="s">
        <v>60</v>
      </c>
      <c s="23" t="s">
        <v>871</v>
      </c>
      <c s="19" t="s">
        <v>36</v>
      </c>
      <c s="24" t="s">
        <v>872</v>
      </c>
      <c s="25" t="s">
        <v>55</v>
      </c>
      <c s="26">
        <v>9</v>
      </c>
      <c s="27">
        <v>0</v>
      </c>
      <c s="27">
        <f>ROUND(ROUND(H33,2)*ROUND(G33,3),2)</f>
      </c>
      <c r="O33">
        <f>(I33*21)/100</f>
      </c>
      <c t="s">
        <v>13</v>
      </c>
    </row>
    <row r="34" spans="1:5" ht="12.75">
      <c r="A34" s="28" t="s">
        <v>39</v>
      </c>
      <c r="E34" s="29" t="s">
        <v>872</v>
      </c>
    </row>
    <row r="35" spans="1:5" ht="12.75">
      <c r="A35" s="30" t="s">
        <v>41</v>
      </c>
      <c r="E35" s="31" t="s">
        <v>36</v>
      </c>
    </row>
    <row r="36" spans="1:5" ht="12.75">
      <c r="A36" t="s">
        <v>43</v>
      </c>
      <c r="E36" s="29" t="s">
        <v>36</v>
      </c>
    </row>
    <row r="37" spans="1:16" ht="12.75">
      <c r="A37" s="19" t="s">
        <v>34</v>
      </c>
      <c s="23" t="s">
        <v>66</v>
      </c>
      <c s="23" t="s">
        <v>873</v>
      </c>
      <c s="19" t="s">
        <v>36</v>
      </c>
      <c s="24" t="s">
        <v>874</v>
      </c>
      <c s="25" t="s">
        <v>55</v>
      </c>
      <c s="26">
        <v>9</v>
      </c>
      <c s="27">
        <v>0</v>
      </c>
      <c s="27">
        <f>ROUND(ROUND(H37,2)*ROUND(G37,3),2)</f>
      </c>
      <c r="O37">
        <f>(I37*21)/100</f>
      </c>
      <c t="s">
        <v>13</v>
      </c>
    </row>
    <row r="38" spans="1:5" ht="12.75">
      <c r="A38" s="28" t="s">
        <v>39</v>
      </c>
      <c r="E38" s="29" t="s">
        <v>874</v>
      </c>
    </row>
    <row r="39" spans="1:5" ht="12.75">
      <c r="A39" s="30" t="s">
        <v>41</v>
      </c>
      <c r="E39" s="31" t="s">
        <v>36</v>
      </c>
    </row>
    <row r="40" spans="1:5" ht="12.75">
      <c r="A40" t="s">
        <v>43</v>
      </c>
      <c r="E40" s="29" t="s">
        <v>36</v>
      </c>
    </row>
    <row r="41" spans="1:16" ht="12.75">
      <c r="A41" s="19" t="s">
        <v>34</v>
      </c>
      <c s="23" t="s">
        <v>29</v>
      </c>
      <c s="23" t="s">
        <v>875</v>
      </c>
      <c s="19" t="s">
        <v>36</v>
      </c>
      <c s="24" t="s">
        <v>876</v>
      </c>
      <c s="25" t="s">
        <v>55</v>
      </c>
      <c s="26">
        <v>10</v>
      </c>
      <c s="27">
        <v>0</v>
      </c>
      <c s="27">
        <f>ROUND(ROUND(H41,2)*ROUND(G41,3),2)</f>
      </c>
      <c r="O41">
        <f>(I41*21)/100</f>
      </c>
      <c t="s">
        <v>13</v>
      </c>
    </row>
    <row r="42" spans="1:5" ht="12.75">
      <c r="A42" s="28" t="s">
        <v>39</v>
      </c>
      <c r="E42" s="29" t="s">
        <v>876</v>
      </c>
    </row>
    <row r="43" spans="1:5" ht="12.75">
      <c r="A43" s="30" t="s">
        <v>41</v>
      </c>
      <c r="E43" s="31" t="s">
        <v>36</v>
      </c>
    </row>
    <row r="44" spans="1:5" ht="12.75">
      <c r="A44" t="s">
        <v>43</v>
      </c>
      <c r="E44" s="29" t="s">
        <v>36</v>
      </c>
    </row>
    <row r="45" spans="1:16" ht="12.75">
      <c r="A45" s="19" t="s">
        <v>34</v>
      </c>
      <c s="23" t="s">
        <v>31</v>
      </c>
      <c s="23" t="s">
        <v>877</v>
      </c>
      <c s="19" t="s">
        <v>36</v>
      </c>
      <c s="24" t="s">
        <v>878</v>
      </c>
      <c s="25" t="s">
        <v>55</v>
      </c>
      <c s="26">
        <v>9</v>
      </c>
      <c s="27">
        <v>0</v>
      </c>
      <c s="27">
        <f>ROUND(ROUND(H45,2)*ROUND(G45,3),2)</f>
      </c>
      <c r="O45">
        <f>(I45*21)/100</f>
      </c>
      <c t="s">
        <v>13</v>
      </c>
    </row>
    <row r="46" spans="1:5" ht="12.75">
      <c r="A46" s="28" t="s">
        <v>39</v>
      </c>
      <c r="E46" s="29" t="s">
        <v>878</v>
      </c>
    </row>
    <row r="47" spans="1:5" ht="12.75">
      <c r="A47" s="30" t="s">
        <v>41</v>
      </c>
      <c r="E47" s="31" t="s">
        <v>36</v>
      </c>
    </row>
    <row r="48" spans="1:5" ht="12.75">
      <c r="A48" t="s">
        <v>43</v>
      </c>
      <c r="E48" s="29" t="s">
        <v>36</v>
      </c>
    </row>
    <row r="49" spans="1:16" ht="12.75">
      <c r="A49" s="19" t="s">
        <v>34</v>
      </c>
      <c s="23" t="s">
        <v>77</v>
      </c>
      <c s="23" t="s">
        <v>879</v>
      </c>
      <c s="19" t="s">
        <v>36</v>
      </c>
      <c s="24" t="s">
        <v>880</v>
      </c>
      <c s="25" t="s">
        <v>63</v>
      </c>
      <c s="26">
        <v>490</v>
      </c>
      <c s="27">
        <v>0</v>
      </c>
      <c s="27">
        <f>ROUND(ROUND(H49,2)*ROUND(G49,3),2)</f>
      </c>
      <c r="O49">
        <f>(I49*21)/100</f>
      </c>
      <c t="s">
        <v>13</v>
      </c>
    </row>
    <row r="50" spans="1:5" ht="25.5">
      <c r="A50" s="28" t="s">
        <v>39</v>
      </c>
      <c r="E50" s="29" t="s">
        <v>881</v>
      </c>
    </row>
    <row r="51" spans="1:5" ht="12.75">
      <c r="A51" s="30" t="s">
        <v>41</v>
      </c>
      <c r="E51" s="31" t="s">
        <v>882</v>
      </c>
    </row>
    <row r="52" spans="1:5" ht="140.25">
      <c r="A52" t="s">
        <v>43</v>
      </c>
      <c r="E52" s="29" t="s">
        <v>883</v>
      </c>
    </row>
    <row r="53" spans="1:16" ht="12.75">
      <c r="A53" s="19" t="s">
        <v>34</v>
      </c>
      <c s="23" t="s">
        <v>82</v>
      </c>
      <c s="23" t="s">
        <v>884</v>
      </c>
      <c s="19" t="s">
        <v>36</v>
      </c>
      <c s="24" t="s">
        <v>885</v>
      </c>
      <c s="25" t="s">
        <v>63</v>
      </c>
      <c s="26">
        <v>174</v>
      </c>
      <c s="27">
        <v>0</v>
      </c>
      <c s="27">
        <f>ROUND(ROUND(H53,2)*ROUND(G53,3),2)</f>
      </c>
      <c r="O53">
        <f>(I53*21)/100</f>
      </c>
      <c t="s">
        <v>13</v>
      </c>
    </row>
    <row r="54" spans="1:5" ht="25.5">
      <c r="A54" s="28" t="s">
        <v>39</v>
      </c>
      <c r="E54" s="29" t="s">
        <v>886</v>
      </c>
    </row>
    <row r="55" spans="1:5" ht="12.75">
      <c r="A55" s="30" t="s">
        <v>41</v>
      </c>
      <c r="E55" s="31" t="s">
        <v>887</v>
      </c>
    </row>
    <row r="56" spans="1:5" ht="140.25">
      <c r="A56" t="s">
        <v>43</v>
      </c>
      <c r="E56" s="29" t="s">
        <v>883</v>
      </c>
    </row>
    <row r="57" spans="1:16" ht="25.5">
      <c r="A57" s="19" t="s">
        <v>34</v>
      </c>
      <c s="23" t="s">
        <v>86</v>
      </c>
      <c s="23" t="s">
        <v>888</v>
      </c>
      <c s="19" t="s">
        <v>36</v>
      </c>
      <c s="24" t="s">
        <v>889</v>
      </c>
      <c s="25" t="s">
        <v>397</v>
      </c>
      <c s="26">
        <v>39.5</v>
      </c>
      <c s="27">
        <v>0</v>
      </c>
      <c s="27">
        <f>ROUND(ROUND(H57,2)*ROUND(G57,3),2)</f>
      </c>
      <c r="O57">
        <f>(I57*21)/100</f>
      </c>
      <c t="s">
        <v>13</v>
      </c>
    </row>
    <row r="58" spans="1:5" ht="25.5">
      <c r="A58" s="28" t="s">
        <v>39</v>
      </c>
      <c r="E58" s="29" t="s">
        <v>890</v>
      </c>
    </row>
    <row r="59" spans="1:5" ht="76.5">
      <c r="A59" s="30" t="s">
        <v>41</v>
      </c>
      <c r="E59" s="37" t="s">
        <v>891</v>
      </c>
    </row>
    <row r="60" spans="1:5" ht="140.25">
      <c r="A60" t="s">
        <v>43</v>
      </c>
      <c r="E60" s="29" t="s">
        <v>883</v>
      </c>
    </row>
    <row r="61" spans="1:16" ht="12.75">
      <c r="A61" s="19" t="s">
        <v>34</v>
      </c>
      <c s="23" t="s">
        <v>91</v>
      </c>
      <c s="23" t="s">
        <v>892</v>
      </c>
      <c s="19" t="s">
        <v>36</v>
      </c>
      <c s="24" t="s">
        <v>893</v>
      </c>
      <c s="25" t="s">
        <v>63</v>
      </c>
      <c s="26">
        <v>490</v>
      </c>
      <c s="27">
        <v>0</v>
      </c>
      <c s="27">
        <f>ROUND(ROUND(H61,2)*ROUND(G61,3),2)</f>
      </c>
      <c r="O61">
        <f>(I61*21)/100</f>
      </c>
      <c t="s">
        <v>13</v>
      </c>
    </row>
    <row r="62" spans="1:5" ht="25.5">
      <c r="A62" s="28" t="s">
        <v>39</v>
      </c>
      <c r="E62" s="29" t="s">
        <v>894</v>
      </c>
    </row>
    <row r="63" spans="1:5" ht="12.75">
      <c r="A63" s="30" t="s">
        <v>41</v>
      </c>
      <c r="E63" s="31" t="s">
        <v>882</v>
      </c>
    </row>
    <row r="64" spans="1:5" ht="140.25">
      <c r="A64" t="s">
        <v>43</v>
      </c>
      <c r="E64" s="29" t="s">
        <v>895</v>
      </c>
    </row>
    <row r="65" spans="1:16" ht="12.75">
      <c r="A65" s="19" t="s">
        <v>34</v>
      </c>
      <c s="23" t="s">
        <v>95</v>
      </c>
      <c s="23" t="s">
        <v>896</v>
      </c>
      <c s="19" t="s">
        <v>36</v>
      </c>
      <c s="24" t="s">
        <v>897</v>
      </c>
      <c s="25" t="s">
        <v>63</v>
      </c>
      <c s="26">
        <v>174</v>
      </c>
      <c s="27">
        <v>0</v>
      </c>
      <c s="27">
        <f>ROUND(ROUND(H65,2)*ROUND(G65,3),2)</f>
      </c>
      <c r="O65">
        <f>(I65*21)/100</f>
      </c>
      <c t="s">
        <v>13</v>
      </c>
    </row>
    <row r="66" spans="1:5" ht="25.5">
      <c r="A66" s="28" t="s">
        <v>39</v>
      </c>
      <c r="E66" s="29" t="s">
        <v>898</v>
      </c>
    </row>
    <row r="67" spans="1:5" ht="12.75">
      <c r="A67" s="30" t="s">
        <v>41</v>
      </c>
      <c r="E67" s="31" t="s">
        <v>887</v>
      </c>
    </row>
    <row r="68" spans="1:5" ht="140.25">
      <c r="A68" t="s">
        <v>43</v>
      </c>
      <c r="E68" s="29" t="s">
        <v>895</v>
      </c>
    </row>
    <row r="69" spans="1:16" ht="25.5">
      <c r="A69" s="19" t="s">
        <v>34</v>
      </c>
      <c s="23" t="s">
        <v>100</v>
      </c>
      <c s="23" t="s">
        <v>899</v>
      </c>
      <c s="19" t="s">
        <v>36</v>
      </c>
      <c s="24" t="s">
        <v>900</v>
      </c>
      <c s="25" t="s">
        <v>397</v>
      </c>
      <c s="26">
        <v>39.5</v>
      </c>
      <c s="27">
        <v>0</v>
      </c>
      <c s="27">
        <f>ROUND(ROUND(H69,2)*ROUND(G69,3),2)</f>
      </c>
      <c r="O69">
        <f>(I69*21)/100</f>
      </c>
      <c t="s">
        <v>13</v>
      </c>
    </row>
    <row r="70" spans="1:5" ht="25.5">
      <c r="A70" s="28" t="s">
        <v>39</v>
      </c>
      <c r="E70" s="29" t="s">
        <v>901</v>
      </c>
    </row>
    <row r="71" spans="1:5" ht="76.5">
      <c r="A71" s="30" t="s">
        <v>41</v>
      </c>
      <c r="E71" s="37" t="s">
        <v>891</v>
      </c>
    </row>
    <row r="72" spans="1:5" ht="140.25">
      <c r="A72" t="s">
        <v>43</v>
      </c>
      <c r="E72" s="29" t="s">
        <v>895</v>
      </c>
    </row>
    <row r="73" spans="1:16" ht="12.75">
      <c r="A73" s="19" t="s">
        <v>34</v>
      </c>
      <c s="23" t="s">
        <v>104</v>
      </c>
      <c s="23" t="s">
        <v>902</v>
      </c>
      <c s="19" t="s">
        <v>36</v>
      </c>
      <c s="24" t="s">
        <v>903</v>
      </c>
      <c s="25" t="s">
        <v>63</v>
      </c>
      <c s="26">
        <v>664</v>
      </c>
      <c s="27">
        <v>0</v>
      </c>
      <c s="27">
        <f>ROUND(ROUND(H73,2)*ROUND(G73,3),2)</f>
      </c>
      <c r="O73">
        <f>(I73*21)/100</f>
      </c>
      <c t="s">
        <v>13</v>
      </c>
    </row>
    <row r="74" spans="1:5" ht="25.5">
      <c r="A74" s="28" t="s">
        <v>39</v>
      </c>
      <c r="E74" s="29" t="s">
        <v>904</v>
      </c>
    </row>
    <row r="75" spans="1:5" ht="38.25">
      <c r="A75" s="30" t="s">
        <v>41</v>
      </c>
      <c r="E75" s="31" t="s">
        <v>905</v>
      </c>
    </row>
    <row r="76" spans="1:5" ht="38.25">
      <c r="A76" t="s">
        <v>43</v>
      </c>
      <c r="E76" s="29" t="s">
        <v>906</v>
      </c>
    </row>
    <row r="77" spans="1:16" ht="12.75">
      <c r="A77" s="19" t="s">
        <v>34</v>
      </c>
      <c s="23" t="s">
        <v>109</v>
      </c>
      <c s="23" t="s">
        <v>907</v>
      </c>
      <c s="19" t="s">
        <v>36</v>
      </c>
      <c s="24" t="s">
        <v>908</v>
      </c>
      <c s="25" t="s">
        <v>397</v>
      </c>
      <c s="26">
        <v>39.5</v>
      </c>
      <c s="27">
        <v>0</v>
      </c>
      <c s="27">
        <f>ROUND(ROUND(H77,2)*ROUND(G77,3),2)</f>
      </c>
      <c r="O77">
        <f>(I77*21)/100</f>
      </c>
      <c t="s">
        <v>13</v>
      </c>
    </row>
    <row r="78" spans="1:5" ht="25.5">
      <c r="A78" s="28" t="s">
        <v>39</v>
      </c>
      <c r="E78" s="29" t="s">
        <v>909</v>
      </c>
    </row>
    <row r="79" spans="1:5" ht="76.5">
      <c r="A79" s="30" t="s">
        <v>41</v>
      </c>
      <c r="E79" s="37" t="s">
        <v>891</v>
      </c>
    </row>
    <row r="80" spans="1:5" ht="38.25">
      <c r="A80" t="s">
        <v>43</v>
      </c>
      <c r="E80" s="29" t="s">
        <v>906</v>
      </c>
    </row>
    <row r="81" spans="1:16" ht="12.75">
      <c r="A81" s="19" t="s">
        <v>34</v>
      </c>
      <c s="23" t="s">
        <v>116</v>
      </c>
      <c s="23" t="s">
        <v>910</v>
      </c>
      <c s="19" t="s">
        <v>36</v>
      </c>
      <c s="24" t="s">
        <v>911</v>
      </c>
      <c s="25" t="s">
        <v>55</v>
      </c>
      <c s="26">
        <v>3</v>
      </c>
      <c s="27">
        <v>0</v>
      </c>
      <c s="27">
        <f>ROUND(ROUND(H81,2)*ROUND(G81,3),2)</f>
      </c>
      <c r="O81">
        <f>(I81*21)/100</f>
      </c>
      <c t="s">
        <v>13</v>
      </c>
    </row>
    <row r="82" spans="1:5" ht="38.25">
      <c r="A82" s="28" t="s">
        <v>39</v>
      </c>
      <c r="E82" s="29" t="s">
        <v>912</v>
      </c>
    </row>
    <row r="83" spans="1:5" ht="25.5">
      <c r="A83" s="30" t="s">
        <v>41</v>
      </c>
      <c r="E83" s="31" t="s">
        <v>913</v>
      </c>
    </row>
    <row r="84" spans="1:5" ht="76.5">
      <c r="A84" t="s">
        <v>43</v>
      </c>
      <c r="E84" s="29" t="s">
        <v>914</v>
      </c>
    </row>
    <row r="85" spans="1:16" ht="12.75">
      <c r="A85" s="19" t="s">
        <v>34</v>
      </c>
      <c s="23" t="s">
        <v>121</v>
      </c>
      <c s="23" t="s">
        <v>915</v>
      </c>
      <c s="19" t="s">
        <v>36</v>
      </c>
      <c s="24" t="s">
        <v>916</v>
      </c>
      <c s="25" t="s">
        <v>55</v>
      </c>
      <c s="26">
        <v>4</v>
      </c>
      <c s="27">
        <v>0</v>
      </c>
      <c s="27">
        <f>ROUND(ROUND(H85,2)*ROUND(G85,3),2)</f>
      </c>
      <c r="O85">
        <f>(I85*21)/100</f>
      </c>
      <c t="s">
        <v>13</v>
      </c>
    </row>
    <row r="86" spans="1:5" ht="38.25">
      <c r="A86" s="28" t="s">
        <v>39</v>
      </c>
      <c r="E86" s="29" t="s">
        <v>917</v>
      </c>
    </row>
    <row r="87" spans="1:5" ht="12.75">
      <c r="A87" s="30" t="s">
        <v>41</v>
      </c>
      <c r="E87" s="31" t="s">
        <v>918</v>
      </c>
    </row>
    <row r="88" spans="1:5" ht="25.5">
      <c r="A88" t="s">
        <v>43</v>
      </c>
      <c r="E88" s="29" t="s">
        <v>919</v>
      </c>
    </row>
    <row r="89" spans="1:16" ht="12.75">
      <c r="A89" s="19" t="s">
        <v>34</v>
      </c>
      <c s="23" t="s">
        <v>125</v>
      </c>
      <c s="23" t="s">
        <v>920</v>
      </c>
      <c s="19" t="s">
        <v>36</v>
      </c>
      <c s="24" t="s">
        <v>921</v>
      </c>
      <c s="25" t="s">
        <v>63</v>
      </c>
      <c s="26">
        <v>312</v>
      </c>
      <c s="27">
        <v>0</v>
      </c>
      <c s="27">
        <f>ROUND(ROUND(H89,2)*ROUND(G89,3),2)</f>
      </c>
      <c r="O89">
        <f>(I89*21)/100</f>
      </c>
      <c t="s">
        <v>13</v>
      </c>
    </row>
    <row r="90" spans="1:5" ht="25.5">
      <c r="A90" s="28" t="s">
        <v>39</v>
      </c>
      <c r="E90" s="29" t="s">
        <v>922</v>
      </c>
    </row>
    <row r="91" spans="1:5" ht="38.25">
      <c r="A91" s="30" t="s">
        <v>41</v>
      </c>
      <c r="E91" s="31" t="s">
        <v>923</v>
      </c>
    </row>
    <row r="92" spans="1:5" ht="38.25">
      <c r="A92" t="s">
        <v>43</v>
      </c>
      <c r="E92" s="29" t="s">
        <v>924</v>
      </c>
    </row>
    <row r="93" spans="1:16" ht="12.75">
      <c r="A93" s="19" t="s">
        <v>34</v>
      </c>
      <c s="23" t="s">
        <v>130</v>
      </c>
      <c s="23" t="s">
        <v>925</v>
      </c>
      <c s="19" t="s">
        <v>36</v>
      </c>
      <c s="24" t="s">
        <v>926</v>
      </c>
      <c s="25" t="s">
        <v>397</v>
      </c>
      <c s="26">
        <v>4.5</v>
      </c>
      <c s="27">
        <v>0</v>
      </c>
      <c s="27">
        <f>ROUND(ROUND(H93,2)*ROUND(G93,3),2)</f>
      </c>
      <c r="O93">
        <f>(I93*21)/100</f>
      </c>
      <c t="s">
        <v>13</v>
      </c>
    </row>
    <row r="94" spans="1:5" ht="12.75">
      <c r="A94" s="28" t="s">
        <v>39</v>
      </c>
      <c r="E94" s="29" t="s">
        <v>927</v>
      </c>
    </row>
    <row r="95" spans="1:5" ht="12.75">
      <c r="A95" s="30" t="s">
        <v>41</v>
      </c>
      <c r="E95" s="31" t="s">
        <v>928</v>
      </c>
    </row>
    <row r="96" spans="1:5" ht="38.25">
      <c r="A96" t="s">
        <v>43</v>
      </c>
      <c r="E96" s="29" t="s">
        <v>924</v>
      </c>
    </row>
    <row r="97" spans="1:18" ht="12.75" customHeight="1">
      <c r="A97" s="5" t="s">
        <v>32</v>
      </c>
      <c s="5"/>
      <c s="34" t="s">
        <v>842</v>
      </c>
      <c s="5"/>
      <c s="21" t="s">
        <v>843</v>
      </c>
      <c s="5"/>
      <c s="5"/>
      <c s="5"/>
      <c s="35">
        <f>0+Q97</f>
      </c>
      <c r="O97">
        <f>0+R97</f>
      </c>
      <c r="Q97">
        <f>0+I98</f>
      </c>
      <c>
        <f>0+O98</f>
      </c>
    </row>
    <row r="98" spans="1:16" ht="25.5">
      <c r="A98" s="19" t="s">
        <v>34</v>
      </c>
      <c s="23" t="s">
        <v>135</v>
      </c>
      <c s="23" t="s">
        <v>929</v>
      </c>
      <c s="19" t="s">
        <v>36</v>
      </c>
      <c s="24" t="s">
        <v>930</v>
      </c>
      <c s="25" t="s">
        <v>47</v>
      </c>
      <c s="26">
        <v>1.838</v>
      </c>
      <c s="27">
        <v>0</v>
      </c>
      <c s="27">
        <f>ROUND(ROUND(H98,2)*ROUND(G98,3),2)</f>
      </c>
      <c r="O98">
        <f>(I98*21)/100</f>
      </c>
      <c t="s">
        <v>13</v>
      </c>
    </row>
    <row r="99" spans="1:5" ht="25.5">
      <c r="A99" s="28" t="s">
        <v>39</v>
      </c>
      <c r="E99" s="29" t="s">
        <v>931</v>
      </c>
    </row>
    <row r="100" spans="1:5" ht="12.75">
      <c r="A100" s="30" t="s">
        <v>41</v>
      </c>
      <c r="E100" s="31" t="s">
        <v>36</v>
      </c>
    </row>
    <row r="101" spans="1:5" ht="38.25">
      <c r="A101" t="s">
        <v>43</v>
      </c>
      <c r="E101" s="29" t="s">
        <v>932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0+O8+O153+O254</f>
      </c>
      <c t="s">
        <v>12</v>
      </c>
    </row>
    <row r="3" spans="1:16" ht="15" customHeight="1">
      <c r="A3" t="s">
        <v>1</v>
      </c>
      <c s="8" t="s">
        <v>3</v>
      </c>
      <c s="9" t="s">
        <v>4</v>
      </c>
      <c s="1"/>
      <c s="10" t="s">
        <v>5</v>
      </c>
      <c s="1"/>
      <c s="4"/>
      <c s="3" t="s">
        <v>933</v>
      </c>
      <c s="36">
        <f>0+I8+I153+I254</f>
      </c>
      <c r="O3" t="s">
        <v>8</v>
      </c>
      <c t="s">
        <v>13</v>
      </c>
    </row>
    <row r="4" spans="1:16" ht="15" customHeight="1">
      <c r="A4" t="s">
        <v>6</v>
      </c>
      <c s="12" t="s">
        <v>7</v>
      </c>
      <c s="13" t="s">
        <v>933</v>
      </c>
      <c s="5"/>
      <c s="14" t="s">
        <v>934</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51</v>
      </c>
      <c s="15"/>
      <c s="21" t="s">
        <v>52</v>
      </c>
      <c s="15"/>
      <c s="15"/>
      <c s="15"/>
      <c s="22">
        <f>0+Q8</f>
      </c>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12.75">
      <c r="A9" s="19" t="s">
        <v>34</v>
      </c>
      <c s="23" t="s">
        <v>25</v>
      </c>
      <c s="23" t="s">
        <v>935</v>
      </c>
      <c s="19" t="s">
        <v>36</v>
      </c>
      <c s="24" t="s">
        <v>936</v>
      </c>
      <c s="25" t="s">
        <v>55</v>
      </c>
      <c s="26">
        <v>5</v>
      </c>
      <c s="27">
        <v>0</v>
      </c>
      <c s="27">
        <f>ROUND(ROUND(H9,2)*ROUND(G9,3),2)</f>
      </c>
      <c r="O9">
        <f>(I9*21)/100</f>
      </c>
      <c t="s">
        <v>13</v>
      </c>
    </row>
    <row r="10" spans="1:5" ht="12.75">
      <c r="A10" s="28" t="s">
        <v>39</v>
      </c>
      <c r="E10" s="29" t="s">
        <v>937</v>
      </c>
    </row>
    <row r="11" spans="1:5" ht="12.75">
      <c r="A11" s="30" t="s">
        <v>41</v>
      </c>
      <c r="E11" s="31" t="s">
        <v>36</v>
      </c>
    </row>
    <row r="12" spans="1:5" ht="12.75">
      <c r="A12" t="s">
        <v>43</v>
      </c>
      <c r="E12" s="29" t="s">
        <v>36</v>
      </c>
    </row>
    <row r="13" spans="1:16" ht="12.75">
      <c r="A13" s="19" t="s">
        <v>34</v>
      </c>
      <c s="23" t="s">
        <v>12</v>
      </c>
      <c s="23" t="s">
        <v>938</v>
      </c>
      <c s="19" t="s">
        <v>36</v>
      </c>
      <c s="24" t="s">
        <v>939</v>
      </c>
      <c s="25" t="s">
        <v>55</v>
      </c>
      <c s="26">
        <v>8</v>
      </c>
      <c s="27">
        <v>0</v>
      </c>
      <c s="27">
        <f>ROUND(ROUND(H13,2)*ROUND(G13,3),2)</f>
      </c>
      <c r="O13">
        <f>(I13*21)/100</f>
      </c>
      <c t="s">
        <v>13</v>
      </c>
    </row>
    <row r="14" spans="1:5" ht="12.75">
      <c r="A14" s="28" t="s">
        <v>39</v>
      </c>
      <c r="E14" s="29" t="s">
        <v>940</v>
      </c>
    </row>
    <row r="15" spans="1:5" ht="12.75">
      <c r="A15" s="30" t="s">
        <v>41</v>
      </c>
      <c r="E15" s="31" t="s">
        <v>36</v>
      </c>
    </row>
    <row r="16" spans="1:5" ht="12.75">
      <c r="A16" t="s">
        <v>43</v>
      </c>
      <c r="E16" s="29" t="s">
        <v>36</v>
      </c>
    </row>
    <row r="17" spans="1:16" ht="12.75">
      <c r="A17" s="19" t="s">
        <v>34</v>
      </c>
      <c s="23" t="s">
        <v>60</v>
      </c>
      <c s="23" t="s">
        <v>941</v>
      </c>
      <c s="19" t="s">
        <v>36</v>
      </c>
      <c s="24" t="s">
        <v>942</v>
      </c>
      <c s="25" t="s">
        <v>55</v>
      </c>
      <c s="26">
        <v>5</v>
      </c>
      <c s="27">
        <v>0</v>
      </c>
      <c s="27">
        <f>ROUND(ROUND(H17,2)*ROUND(G17,3),2)</f>
      </c>
      <c r="O17">
        <f>(I17*21)/100</f>
      </c>
      <c t="s">
        <v>13</v>
      </c>
    </row>
    <row r="18" spans="1:5" ht="12.75">
      <c r="A18" s="28" t="s">
        <v>39</v>
      </c>
      <c r="E18" s="29" t="s">
        <v>942</v>
      </c>
    </row>
    <row r="19" spans="1:5" ht="12.75">
      <c r="A19" s="30" t="s">
        <v>41</v>
      </c>
      <c r="E19" s="31" t="s">
        <v>36</v>
      </c>
    </row>
    <row r="20" spans="1:5" ht="12.75">
      <c r="A20" t="s">
        <v>43</v>
      </c>
      <c r="E20" s="29" t="s">
        <v>36</v>
      </c>
    </row>
    <row r="21" spans="1:16" ht="12.75">
      <c r="A21" s="19" t="s">
        <v>34</v>
      </c>
      <c s="23" t="s">
        <v>66</v>
      </c>
      <c s="23" t="s">
        <v>943</v>
      </c>
      <c s="19" t="s">
        <v>36</v>
      </c>
      <c s="24" t="s">
        <v>944</v>
      </c>
      <c s="25" t="s">
        <v>55</v>
      </c>
      <c s="26">
        <v>2</v>
      </c>
      <c s="27">
        <v>0</v>
      </c>
      <c s="27">
        <f>ROUND(ROUND(H21,2)*ROUND(G21,3),2)</f>
      </c>
      <c r="O21">
        <f>(I21*21)/100</f>
      </c>
      <c t="s">
        <v>13</v>
      </c>
    </row>
    <row r="22" spans="1:5" ht="12.75">
      <c r="A22" s="28" t="s">
        <v>39</v>
      </c>
      <c r="E22" s="29" t="s">
        <v>944</v>
      </c>
    </row>
    <row r="23" spans="1:5" ht="12.75">
      <c r="A23" s="30" t="s">
        <v>41</v>
      </c>
      <c r="E23" s="31" t="s">
        <v>36</v>
      </c>
    </row>
    <row r="24" spans="1:5" ht="12.75">
      <c r="A24" t="s">
        <v>43</v>
      </c>
      <c r="E24" s="29" t="s">
        <v>36</v>
      </c>
    </row>
    <row r="25" spans="1:16" ht="12.75">
      <c r="A25" s="19" t="s">
        <v>34</v>
      </c>
      <c s="23" t="s">
        <v>29</v>
      </c>
      <c s="23" t="s">
        <v>945</v>
      </c>
      <c s="19" t="s">
        <v>36</v>
      </c>
      <c s="24" t="s">
        <v>946</v>
      </c>
      <c s="25" t="s">
        <v>55</v>
      </c>
      <c s="26">
        <v>3</v>
      </c>
      <c s="27">
        <v>0</v>
      </c>
      <c s="27">
        <f>ROUND(ROUND(H25,2)*ROUND(G25,3),2)</f>
      </c>
      <c r="O25">
        <f>(I25*21)/100</f>
      </c>
      <c t="s">
        <v>13</v>
      </c>
    </row>
    <row r="26" spans="1:5" ht="12.75">
      <c r="A26" s="28" t="s">
        <v>39</v>
      </c>
      <c r="E26" s="29" t="s">
        <v>946</v>
      </c>
    </row>
    <row r="27" spans="1:5" ht="12.75">
      <c r="A27" s="30" t="s">
        <v>41</v>
      </c>
      <c r="E27" s="31" t="s">
        <v>36</v>
      </c>
    </row>
    <row r="28" spans="1:5" ht="12.75">
      <c r="A28" t="s">
        <v>43</v>
      </c>
      <c r="E28" s="29" t="s">
        <v>36</v>
      </c>
    </row>
    <row r="29" spans="1:16" ht="12.75">
      <c r="A29" s="19" t="s">
        <v>34</v>
      </c>
      <c s="23" t="s">
        <v>31</v>
      </c>
      <c s="23" t="s">
        <v>947</v>
      </c>
      <c s="19" t="s">
        <v>36</v>
      </c>
      <c s="24" t="s">
        <v>948</v>
      </c>
      <c s="25" t="s">
        <v>55</v>
      </c>
      <c s="26">
        <v>2</v>
      </c>
      <c s="27">
        <v>0</v>
      </c>
      <c s="27">
        <f>ROUND(ROUND(H29,2)*ROUND(G29,3),2)</f>
      </c>
      <c r="O29">
        <f>(I29*21)/100</f>
      </c>
      <c t="s">
        <v>13</v>
      </c>
    </row>
    <row r="30" spans="1:5" ht="12.75">
      <c r="A30" s="28" t="s">
        <v>39</v>
      </c>
      <c r="E30" s="29" t="s">
        <v>948</v>
      </c>
    </row>
    <row r="31" spans="1:5" ht="12.75">
      <c r="A31" s="30" t="s">
        <v>41</v>
      </c>
      <c r="E31" s="31" t="s">
        <v>36</v>
      </c>
    </row>
    <row r="32" spans="1:5" ht="12.75">
      <c r="A32" t="s">
        <v>43</v>
      </c>
      <c r="E32" s="29" t="s">
        <v>36</v>
      </c>
    </row>
    <row r="33" spans="1:16" ht="12.75">
      <c r="A33" s="19" t="s">
        <v>34</v>
      </c>
      <c s="23" t="s">
        <v>77</v>
      </c>
      <c s="23" t="s">
        <v>949</v>
      </c>
      <c s="19" t="s">
        <v>36</v>
      </c>
      <c s="24" t="s">
        <v>950</v>
      </c>
      <c s="25" t="s">
        <v>55</v>
      </c>
      <c s="26">
        <v>3</v>
      </c>
      <c s="27">
        <v>0</v>
      </c>
      <c s="27">
        <f>ROUND(ROUND(H33,2)*ROUND(G33,3),2)</f>
      </c>
      <c r="O33">
        <f>(I33*21)/100</f>
      </c>
      <c t="s">
        <v>13</v>
      </c>
    </row>
    <row r="34" spans="1:5" ht="12.75">
      <c r="A34" s="28" t="s">
        <v>39</v>
      </c>
      <c r="E34" s="29" t="s">
        <v>950</v>
      </c>
    </row>
    <row r="35" spans="1:5" ht="12.75">
      <c r="A35" s="30" t="s">
        <v>41</v>
      </c>
      <c r="E35" s="31" t="s">
        <v>36</v>
      </c>
    </row>
    <row r="36" spans="1:5" ht="12.75">
      <c r="A36" t="s">
        <v>43</v>
      </c>
      <c r="E36" s="29" t="s">
        <v>36</v>
      </c>
    </row>
    <row r="37" spans="1:16" ht="25.5">
      <c r="A37" s="19" t="s">
        <v>34</v>
      </c>
      <c s="23" t="s">
        <v>82</v>
      </c>
      <c s="23" t="s">
        <v>951</v>
      </c>
      <c s="19" t="s">
        <v>36</v>
      </c>
      <c s="24" t="s">
        <v>952</v>
      </c>
      <c s="25" t="s">
        <v>63</v>
      </c>
      <c s="26">
        <v>206</v>
      </c>
      <c s="27">
        <v>0</v>
      </c>
      <c s="27">
        <f>ROUND(ROUND(H37,2)*ROUND(G37,3),2)</f>
      </c>
      <c r="O37">
        <f>(I37*21)/100</f>
      </c>
      <c t="s">
        <v>13</v>
      </c>
    </row>
    <row r="38" spans="1:5" ht="25.5">
      <c r="A38" s="28" t="s">
        <v>39</v>
      </c>
      <c r="E38" s="29" t="s">
        <v>952</v>
      </c>
    </row>
    <row r="39" spans="1:5" ht="12.75">
      <c r="A39" s="30" t="s">
        <v>41</v>
      </c>
      <c r="E39" s="31" t="s">
        <v>36</v>
      </c>
    </row>
    <row r="40" spans="1:5" ht="12.75">
      <c r="A40" t="s">
        <v>43</v>
      </c>
      <c r="E40" s="29" t="s">
        <v>36</v>
      </c>
    </row>
    <row r="41" spans="1:16" ht="25.5">
      <c r="A41" s="19" t="s">
        <v>34</v>
      </c>
      <c s="23" t="s">
        <v>86</v>
      </c>
      <c s="23" t="s">
        <v>953</v>
      </c>
      <c s="19" t="s">
        <v>36</v>
      </c>
      <c s="24" t="s">
        <v>954</v>
      </c>
      <c s="25" t="s">
        <v>55</v>
      </c>
      <c s="26">
        <v>12</v>
      </c>
      <c s="27">
        <v>0</v>
      </c>
      <c s="27">
        <f>ROUND(ROUND(H41,2)*ROUND(G41,3),2)</f>
      </c>
      <c r="O41">
        <f>(I41*21)/100</f>
      </c>
      <c t="s">
        <v>13</v>
      </c>
    </row>
    <row r="42" spans="1:5" ht="25.5">
      <c r="A42" s="28" t="s">
        <v>39</v>
      </c>
      <c r="E42" s="29" t="s">
        <v>954</v>
      </c>
    </row>
    <row r="43" spans="1:5" ht="12.75">
      <c r="A43" s="30" t="s">
        <v>41</v>
      </c>
      <c r="E43" s="31" t="s">
        <v>36</v>
      </c>
    </row>
    <row r="44" spans="1:5" ht="12.75">
      <c r="A44" t="s">
        <v>43</v>
      </c>
      <c r="E44" s="29" t="s">
        <v>36</v>
      </c>
    </row>
    <row r="45" spans="1:16" ht="12.75">
      <c r="A45" s="19" t="s">
        <v>34</v>
      </c>
      <c s="23" t="s">
        <v>91</v>
      </c>
      <c s="23" t="s">
        <v>955</v>
      </c>
      <c s="19" t="s">
        <v>36</v>
      </c>
      <c s="24" t="s">
        <v>956</v>
      </c>
      <c s="25" t="s">
        <v>55</v>
      </c>
      <c s="26">
        <v>9</v>
      </c>
      <c s="27">
        <v>0</v>
      </c>
      <c s="27">
        <f>ROUND(ROUND(H45,2)*ROUND(G45,3),2)</f>
      </c>
      <c r="O45">
        <f>(I45*21)/100</f>
      </c>
      <c t="s">
        <v>13</v>
      </c>
    </row>
    <row r="46" spans="1:5" ht="12.75">
      <c r="A46" s="28" t="s">
        <v>39</v>
      </c>
      <c r="E46" s="29" t="s">
        <v>956</v>
      </c>
    </row>
    <row r="47" spans="1:5" ht="12.75">
      <c r="A47" s="30" t="s">
        <v>41</v>
      </c>
      <c r="E47" s="31" t="s">
        <v>36</v>
      </c>
    </row>
    <row r="48" spans="1:5" ht="12.75">
      <c r="A48" t="s">
        <v>43</v>
      </c>
      <c r="E48" s="29" t="s">
        <v>36</v>
      </c>
    </row>
    <row r="49" spans="1:16" ht="12.75">
      <c r="A49" s="19" t="s">
        <v>34</v>
      </c>
      <c s="23" t="s">
        <v>95</v>
      </c>
      <c s="23" t="s">
        <v>957</v>
      </c>
      <c s="19" t="s">
        <v>36</v>
      </c>
      <c s="24" t="s">
        <v>958</v>
      </c>
      <c s="25" t="s">
        <v>55</v>
      </c>
      <c s="26">
        <v>6</v>
      </c>
      <c s="27">
        <v>0</v>
      </c>
      <c s="27">
        <f>ROUND(ROUND(H49,2)*ROUND(G49,3),2)</f>
      </c>
      <c r="O49">
        <f>(I49*21)/100</f>
      </c>
      <c t="s">
        <v>13</v>
      </c>
    </row>
    <row r="50" spans="1:5" ht="12.75">
      <c r="A50" s="28" t="s">
        <v>39</v>
      </c>
      <c r="E50" s="29" t="s">
        <v>958</v>
      </c>
    </row>
    <row r="51" spans="1:5" ht="12.75">
      <c r="A51" s="30" t="s">
        <v>41</v>
      </c>
      <c r="E51" s="31" t="s">
        <v>36</v>
      </c>
    </row>
    <row r="52" spans="1:5" ht="12.75">
      <c r="A52" t="s">
        <v>43</v>
      </c>
      <c r="E52" s="29" t="s">
        <v>36</v>
      </c>
    </row>
    <row r="53" spans="1:16" ht="12.75">
      <c r="A53" s="19" t="s">
        <v>34</v>
      </c>
      <c s="23" t="s">
        <v>100</v>
      </c>
      <c s="23" t="s">
        <v>397</v>
      </c>
      <c s="19" t="s">
        <v>36</v>
      </c>
      <c s="24" t="s">
        <v>959</v>
      </c>
      <c s="25" t="s">
        <v>55</v>
      </c>
      <c s="26">
        <v>3</v>
      </c>
      <c s="27">
        <v>0</v>
      </c>
      <c s="27">
        <f>ROUND(ROUND(H53,2)*ROUND(G53,3),2)</f>
      </c>
      <c r="O53">
        <f>(I53*21)/100</f>
      </c>
      <c t="s">
        <v>13</v>
      </c>
    </row>
    <row r="54" spans="1:5" ht="12.75">
      <c r="A54" s="28" t="s">
        <v>39</v>
      </c>
      <c r="E54" s="29" t="s">
        <v>959</v>
      </c>
    </row>
    <row r="55" spans="1:5" ht="12.75">
      <c r="A55" s="30" t="s">
        <v>41</v>
      </c>
      <c r="E55" s="31" t="s">
        <v>36</v>
      </c>
    </row>
    <row r="56" spans="1:5" ht="12.75">
      <c r="A56" t="s">
        <v>43</v>
      </c>
      <c r="E56" s="29" t="s">
        <v>36</v>
      </c>
    </row>
    <row r="57" spans="1:16" ht="12.75">
      <c r="A57" s="19" t="s">
        <v>34</v>
      </c>
      <c s="23" t="s">
        <v>104</v>
      </c>
      <c s="23" t="s">
        <v>960</v>
      </c>
      <c s="19" t="s">
        <v>36</v>
      </c>
      <c s="24" t="s">
        <v>961</v>
      </c>
      <c s="25" t="s">
        <v>55</v>
      </c>
      <c s="26">
        <v>2</v>
      </c>
      <c s="27">
        <v>0</v>
      </c>
      <c s="27">
        <f>ROUND(ROUND(H57,2)*ROUND(G57,3),2)</f>
      </c>
      <c r="O57">
        <f>(I57*21)/100</f>
      </c>
      <c t="s">
        <v>13</v>
      </c>
    </row>
    <row r="58" spans="1:5" ht="12.75">
      <c r="A58" s="28" t="s">
        <v>39</v>
      </c>
      <c r="E58" s="29" t="s">
        <v>961</v>
      </c>
    </row>
    <row r="59" spans="1:5" ht="12.75">
      <c r="A59" s="30" t="s">
        <v>41</v>
      </c>
      <c r="E59" s="31" t="s">
        <v>36</v>
      </c>
    </row>
    <row r="60" spans="1:5" ht="12.75">
      <c r="A60" t="s">
        <v>43</v>
      </c>
      <c r="E60" s="29" t="s">
        <v>36</v>
      </c>
    </row>
    <row r="61" spans="1:16" ht="12.75">
      <c r="A61" s="19" t="s">
        <v>34</v>
      </c>
      <c s="23" t="s">
        <v>109</v>
      </c>
      <c s="23" t="s">
        <v>962</v>
      </c>
      <c s="19" t="s">
        <v>36</v>
      </c>
      <c s="24" t="s">
        <v>963</v>
      </c>
      <c s="25" t="s">
        <v>55</v>
      </c>
      <c s="26">
        <v>2</v>
      </c>
      <c s="27">
        <v>0</v>
      </c>
      <c s="27">
        <f>ROUND(ROUND(H61,2)*ROUND(G61,3),2)</f>
      </c>
      <c r="O61">
        <f>(I61*21)/100</f>
      </c>
      <c t="s">
        <v>13</v>
      </c>
    </row>
    <row r="62" spans="1:5" ht="12.75">
      <c r="A62" s="28" t="s">
        <v>39</v>
      </c>
      <c r="E62" s="29" t="s">
        <v>963</v>
      </c>
    </row>
    <row r="63" spans="1:5" ht="12.75">
      <c r="A63" s="30" t="s">
        <v>41</v>
      </c>
      <c r="E63" s="31" t="s">
        <v>36</v>
      </c>
    </row>
    <row r="64" spans="1:5" ht="12.75">
      <c r="A64" t="s">
        <v>43</v>
      </c>
      <c r="E64" s="29" t="s">
        <v>36</v>
      </c>
    </row>
    <row r="65" spans="1:16" ht="12.75">
      <c r="A65" s="19" t="s">
        <v>34</v>
      </c>
      <c s="23" t="s">
        <v>116</v>
      </c>
      <c s="23" t="s">
        <v>964</v>
      </c>
      <c s="19" t="s">
        <v>36</v>
      </c>
      <c s="24" t="s">
        <v>965</v>
      </c>
      <c s="25" t="s">
        <v>55</v>
      </c>
      <c s="26">
        <v>3</v>
      </c>
      <c s="27">
        <v>0</v>
      </c>
      <c s="27">
        <f>ROUND(ROUND(H65,2)*ROUND(G65,3),2)</f>
      </c>
      <c r="O65">
        <f>(I65*21)/100</f>
      </c>
      <c t="s">
        <v>13</v>
      </c>
    </row>
    <row r="66" spans="1:5" ht="12.75">
      <c r="A66" s="28" t="s">
        <v>39</v>
      </c>
      <c r="E66" s="29" t="s">
        <v>966</v>
      </c>
    </row>
    <row r="67" spans="1:5" ht="12.75">
      <c r="A67" s="30" t="s">
        <v>41</v>
      </c>
      <c r="E67" s="31" t="s">
        <v>36</v>
      </c>
    </row>
    <row r="68" spans="1:5" ht="12.75">
      <c r="A68" t="s">
        <v>43</v>
      </c>
      <c r="E68" s="29" t="s">
        <v>36</v>
      </c>
    </row>
    <row r="69" spans="1:16" ht="12.75">
      <c r="A69" s="19" t="s">
        <v>34</v>
      </c>
      <c s="23" t="s">
        <v>121</v>
      </c>
      <c s="23" t="s">
        <v>967</v>
      </c>
      <c s="19" t="s">
        <v>36</v>
      </c>
      <c s="24" t="s">
        <v>968</v>
      </c>
      <c s="25" t="s">
        <v>55</v>
      </c>
      <c s="26">
        <v>3</v>
      </c>
      <c s="27">
        <v>0</v>
      </c>
      <c s="27">
        <f>ROUND(ROUND(H69,2)*ROUND(G69,3),2)</f>
      </c>
      <c r="O69">
        <f>(I69*21)/100</f>
      </c>
      <c t="s">
        <v>13</v>
      </c>
    </row>
    <row r="70" spans="1:5" ht="12.75">
      <c r="A70" s="28" t="s">
        <v>39</v>
      </c>
      <c r="E70" s="29" t="s">
        <v>968</v>
      </c>
    </row>
    <row r="71" spans="1:5" ht="12.75">
      <c r="A71" s="30" t="s">
        <v>41</v>
      </c>
      <c r="E71" s="31" t="s">
        <v>36</v>
      </c>
    </row>
    <row r="72" spans="1:5" ht="12.75">
      <c r="A72" t="s">
        <v>43</v>
      </c>
      <c r="E72" s="29" t="s">
        <v>36</v>
      </c>
    </row>
    <row r="73" spans="1:16" ht="12.75">
      <c r="A73" s="19" t="s">
        <v>34</v>
      </c>
      <c s="23" t="s">
        <v>125</v>
      </c>
      <c s="23" t="s">
        <v>969</v>
      </c>
      <c s="19" t="s">
        <v>36</v>
      </c>
      <c s="24" t="s">
        <v>970</v>
      </c>
      <c s="25" t="s">
        <v>55</v>
      </c>
      <c s="26">
        <v>1</v>
      </c>
      <c s="27">
        <v>0</v>
      </c>
      <c s="27">
        <f>ROUND(ROUND(H73,2)*ROUND(G73,3),2)</f>
      </c>
      <c r="O73">
        <f>(I73*21)/100</f>
      </c>
      <c t="s">
        <v>13</v>
      </c>
    </row>
    <row r="74" spans="1:5" ht="12.75">
      <c r="A74" s="28" t="s">
        <v>39</v>
      </c>
      <c r="E74" s="29" t="s">
        <v>970</v>
      </c>
    </row>
    <row r="75" spans="1:5" ht="12.75">
      <c r="A75" s="30" t="s">
        <v>41</v>
      </c>
      <c r="E75" s="31" t="s">
        <v>36</v>
      </c>
    </row>
    <row r="76" spans="1:5" ht="12.75">
      <c r="A76" t="s">
        <v>43</v>
      </c>
      <c r="E76" s="29" t="s">
        <v>36</v>
      </c>
    </row>
    <row r="77" spans="1:16" ht="25.5">
      <c r="A77" s="19" t="s">
        <v>34</v>
      </c>
      <c s="23" t="s">
        <v>130</v>
      </c>
      <c s="23" t="s">
        <v>971</v>
      </c>
      <c s="19" t="s">
        <v>36</v>
      </c>
      <c s="24" t="s">
        <v>972</v>
      </c>
      <c s="25" t="s">
        <v>55</v>
      </c>
      <c s="26">
        <v>1</v>
      </c>
      <c s="27">
        <v>0</v>
      </c>
      <c s="27">
        <f>ROUND(ROUND(H77,2)*ROUND(G77,3),2)</f>
      </c>
      <c r="O77">
        <f>(I77*21)/100</f>
      </c>
      <c t="s">
        <v>13</v>
      </c>
    </row>
    <row r="78" spans="1:5" ht="25.5">
      <c r="A78" s="28" t="s">
        <v>39</v>
      </c>
      <c r="E78" s="29" t="s">
        <v>972</v>
      </c>
    </row>
    <row r="79" spans="1:5" ht="12.75">
      <c r="A79" s="30" t="s">
        <v>41</v>
      </c>
      <c r="E79" s="31" t="s">
        <v>36</v>
      </c>
    </row>
    <row r="80" spans="1:5" ht="12.75">
      <c r="A80" t="s">
        <v>43</v>
      </c>
      <c r="E80" s="29" t="s">
        <v>36</v>
      </c>
    </row>
    <row r="81" spans="1:16" ht="12.75">
      <c r="A81" s="19" t="s">
        <v>34</v>
      </c>
      <c s="23" t="s">
        <v>135</v>
      </c>
      <c s="23" t="s">
        <v>973</v>
      </c>
      <c s="19" t="s">
        <v>36</v>
      </c>
      <c s="24" t="s">
        <v>974</v>
      </c>
      <c s="25" t="s">
        <v>55</v>
      </c>
      <c s="26">
        <v>4</v>
      </c>
      <c s="27">
        <v>0</v>
      </c>
      <c s="27">
        <f>ROUND(ROUND(H81,2)*ROUND(G81,3),2)</f>
      </c>
      <c r="O81">
        <f>(I81*21)/100</f>
      </c>
      <c t="s">
        <v>13</v>
      </c>
    </row>
    <row r="82" spans="1:5" ht="12.75">
      <c r="A82" s="28" t="s">
        <v>39</v>
      </c>
      <c r="E82" s="29" t="s">
        <v>974</v>
      </c>
    </row>
    <row r="83" spans="1:5" ht="12.75">
      <c r="A83" s="30" t="s">
        <v>41</v>
      </c>
      <c r="E83" s="31" t="s">
        <v>36</v>
      </c>
    </row>
    <row r="84" spans="1:5" ht="12.75">
      <c r="A84" t="s">
        <v>43</v>
      </c>
      <c r="E84" s="29" t="s">
        <v>36</v>
      </c>
    </row>
    <row r="85" spans="1:16" ht="25.5">
      <c r="A85" s="19" t="s">
        <v>34</v>
      </c>
      <c s="23" t="s">
        <v>138</v>
      </c>
      <c s="23" t="s">
        <v>975</v>
      </c>
      <c s="19" t="s">
        <v>36</v>
      </c>
      <c s="24" t="s">
        <v>976</v>
      </c>
      <c s="25" t="s">
        <v>55</v>
      </c>
      <c s="26">
        <v>4</v>
      </c>
      <c s="27">
        <v>0</v>
      </c>
      <c s="27">
        <f>ROUND(ROUND(H85,2)*ROUND(G85,3),2)</f>
      </c>
      <c r="O85">
        <f>(I85*21)/100</f>
      </c>
      <c t="s">
        <v>13</v>
      </c>
    </row>
    <row r="86" spans="1:5" ht="25.5">
      <c r="A86" s="28" t="s">
        <v>39</v>
      </c>
      <c r="E86" s="29" t="s">
        <v>976</v>
      </c>
    </row>
    <row r="87" spans="1:5" ht="12.75">
      <c r="A87" s="30" t="s">
        <v>41</v>
      </c>
      <c r="E87" s="31" t="s">
        <v>36</v>
      </c>
    </row>
    <row r="88" spans="1:5" ht="12.75">
      <c r="A88" t="s">
        <v>43</v>
      </c>
      <c r="E88" s="29" t="s">
        <v>36</v>
      </c>
    </row>
    <row r="89" spans="1:16" ht="12.75">
      <c r="A89" s="19" t="s">
        <v>34</v>
      </c>
      <c s="23" t="s">
        <v>143</v>
      </c>
      <c s="23" t="s">
        <v>977</v>
      </c>
      <c s="19" t="s">
        <v>36</v>
      </c>
      <c s="24" t="s">
        <v>978</v>
      </c>
      <c s="25" t="s">
        <v>55</v>
      </c>
      <c s="26">
        <v>1</v>
      </c>
      <c s="27">
        <v>0</v>
      </c>
      <c s="27">
        <f>ROUND(ROUND(H89,2)*ROUND(G89,3),2)</f>
      </c>
      <c r="O89">
        <f>(I89*21)/100</f>
      </c>
      <c t="s">
        <v>13</v>
      </c>
    </row>
    <row r="90" spans="1:5" ht="12.75">
      <c r="A90" s="28" t="s">
        <v>39</v>
      </c>
      <c r="E90" s="29" t="s">
        <v>978</v>
      </c>
    </row>
    <row r="91" spans="1:5" ht="12.75">
      <c r="A91" s="30" t="s">
        <v>41</v>
      </c>
      <c r="E91" s="31" t="s">
        <v>36</v>
      </c>
    </row>
    <row r="92" spans="1:5" ht="12.75">
      <c r="A92" t="s">
        <v>43</v>
      </c>
      <c r="E92" s="29" t="s">
        <v>36</v>
      </c>
    </row>
    <row r="93" spans="1:16" ht="12.75">
      <c r="A93" s="19" t="s">
        <v>34</v>
      </c>
      <c s="23" t="s">
        <v>146</v>
      </c>
      <c s="23" t="s">
        <v>979</v>
      </c>
      <c s="19" t="s">
        <v>36</v>
      </c>
      <c s="24" t="s">
        <v>980</v>
      </c>
      <c s="25" t="s">
        <v>63</v>
      </c>
      <c s="26">
        <v>18</v>
      </c>
      <c s="27">
        <v>0</v>
      </c>
      <c s="27">
        <f>ROUND(ROUND(H93,2)*ROUND(G93,3),2)</f>
      </c>
      <c r="O93">
        <f>(I93*21)/100</f>
      </c>
      <c t="s">
        <v>13</v>
      </c>
    </row>
    <row r="94" spans="1:5" ht="12.75">
      <c r="A94" s="28" t="s">
        <v>39</v>
      </c>
      <c r="E94" s="29" t="s">
        <v>980</v>
      </c>
    </row>
    <row r="95" spans="1:5" ht="12.75">
      <c r="A95" s="30" t="s">
        <v>41</v>
      </c>
      <c r="E95" s="31" t="s">
        <v>36</v>
      </c>
    </row>
    <row r="96" spans="1:5" ht="12.75">
      <c r="A96" t="s">
        <v>43</v>
      </c>
      <c r="E96" s="29" t="s">
        <v>36</v>
      </c>
    </row>
    <row r="97" spans="1:16" ht="12.75">
      <c r="A97" s="19" t="s">
        <v>34</v>
      </c>
      <c s="23" t="s">
        <v>152</v>
      </c>
      <c s="23" t="s">
        <v>38</v>
      </c>
      <c s="19" t="s">
        <v>36</v>
      </c>
      <c s="24" t="s">
        <v>981</v>
      </c>
      <c s="25" t="s">
        <v>55</v>
      </c>
      <c s="26">
        <v>1</v>
      </c>
      <c s="27">
        <v>0</v>
      </c>
      <c s="27">
        <f>ROUND(ROUND(H97,2)*ROUND(G97,3),2)</f>
      </c>
      <c r="O97">
        <f>(I97*21)/100</f>
      </c>
      <c t="s">
        <v>13</v>
      </c>
    </row>
    <row r="98" spans="1:5" ht="12.75">
      <c r="A98" s="28" t="s">
        <v>39</v>
      </c>
      <c r="E98" s="29" t="s">
        <v>981</v>
      </c>
    </row>
    <row r="99" spans="1:5" ht="12.75">
      <c r="A99" s="30" t="s">
        <v>41</v>
      </c>
      <c r="E99" s="31" t="s">
        <v>36</v>
      </c>
    </row>
    <row r="100" spans="1:5" ht="12.75">
      <c r="A100" t="s">
        <v>43</v>
      </c>
      <c r="E100" s="29" t="s">
        <v>36</v>
      </c>
    </row>
    <row r="101" spans="1:16" ht="12.75">
      <c r="A101" s="19" t="s">
        <v>34</v>
      </c>
      <c s="23" t="s">
        <v>155</v>
      </c>
      <c s="23" t="s">
        <v>982</v>
      </c>
      <c s="19" t="s">
        <v>36</v>
      </c>
      <c s="24" t="s">
        <v>983</v>
      </c>
      <c s="25" t="s">
        <v>55</v>
      </c>
      <c s="26">
        <v>4</v>
      </c>
      <c s="27">
        <v>0</v>
      </c>
      <c s="27">
        <f>ROUND(ROUND(H101,2)*ROUND(G101,3),2)</f>
      </c>
      <c r="O101">
        <f>(I101*21)/100</f>
      </c>
      <c t="s">
        <v>13</v>
      </c>
    </row>
    <row r="102" spans="1:5" ht="12.75">
      <c r="A102" s="28" t="s">
        <v>39</v>
      </c>
      <c r="E102" s="29" t="s">
        <v>983</v>
      </c>
    </row>
    <row r="103" spans="1:5" ht="12.75">
      <c r="A103" s="30" t="s">
        <v>41</v>
      </c>
      <c r="E103" s="31" t="s">
        <v>36</v>
      </c>
    </row>
    <row r="104" spans="1:5" ht="12.75">
      <c r="A104" t="s">
        <v>43</v>
      </c>
      <c r="E104" s="29" t="s">
        <v>36</v>
      </c>
    </row>
    <row r="105" spans="1:16" ht="12.75">
      <c r="A105" s="19" t="s">
        <v>34</v>
      </c>
      <c s="23" t="s">
        <v>160</v>
      </c>
      <c s="23" t="s">
        <v>979</v>
      </c>
      <c s="19" t="s">
        <v>19</v>
      </c>
      <c s="24" t="s">
        <v>980</v>
      </c>
      <c s="25" t="s">
        <v>63</v>
      </c>
      <c s="26">
        <v>150</v>
      </c>
      <c s="27">
        <v>0</v>
      </c>
      <c s="27">
        <f>ROUND(ROUND(H105,2)*ROUND(G105,3),2)</f>
      </c>
      <c r="O105">
        <f>(I105*21)/100</f>
      </c>
      <c t="s">
        <v>13</v>
      </c>
    </row>
    <row r="106" spans="1:5" ht="12.75">
      <c r="A106" s="28" t="s">
        <v>39</v>
      </c>
      <c r="E106" s="29" t="s">
        <v>980</v>
      </c>
    </row>
    <row r="107" spans="1:5" ht="12.75">
      <c r="A107" s="30" t="s">
        <v>41</v>
      </c>
      <c r="E107" s="31" t="s">
        <v>36</v>
      </c>
    </row>
    <row r="108" spans="1:5" ht="12.75">
      <c r="A108" t="s">
        <v>43</v>
      </c>
      <c r="E108" s="29" t="s">
        <v>36</v>
      </c>
    </row>
    <row r="109" spans="1:16" ht="25.5">
      <c r="A109" s="19" t="s">
        <v>34</v>
      </c>
      <c s="23" t="s">
        <v>166</v>
      </c>
      <c s="23" t="s">
        <v>984</v>
      </c>
      <c s="19" t="s">
        <v>36</v>
      </c>
      <c s="24" t="s">
        <v>985</v>
      </c>
      <c s="25" t="s">
        <v>63</v>
      </c>
      <c s="26">
        <v>128</v>
      </c>
      <c s="27">
        <v>0</v>
      </c>
      <c s="27">
        <f>ROUND(ROUND(H109,2)*ROUND(G109,3),2)</f>
      </c>
      <c r="O109">
        <f>(I109*21)/100</f>
      </c>
      <c t="s">
        <v>13</v>
      </c>
    </row>
    <row r="110" spans="1:5" ht="25.5">
      <c r="A110" s="28" t="s">
        <v>39</v>
      </c>
      <c r="E110" s="29" t="s">
        <v>985</v>
      </c>
    </row>
    <row r="111" spans="1:5" ht="12.75">
      <c r="A111" s="30" t="s">
        <v>41</v>
      </c>
      <c r="E111" s="31" t="s">
        <v>36</v>
      </c>
    </row>
    <row r="112" spans="1:5" ht="12.75">
      <c r="A112" t="s">
        <v>43</v>
      </c>
      <c r="E112" s="29" t="s">
        <v>36</v>
      </c>
    </row>
    <row r="113" spans="1:16" ht="12.75">
      <c r="A113" s="19" t="s">
        <v>34</v>
      </c>
      <c s="23" t="s">
        <v>169</v>
      </c>
      <c s="23" t="s">
        <v>986</v>
      </c>
      <c s="19" t="s">
        <v>36</v>
      </c>
      <c s="24" t="s">
        <v>987</v>
      </c>
      <c s="25" t="s">
        <v>69</v>
      </c>
      <c s="26">
        <v>80.64</v>
      </c>
      <c s="27">
        <v>0</v>
      </c>
      <c s="27">
        <f>ROUND(ROUND(H113,2)*ROUND(G113,3),2)</f>
      </c>
      <c r="O113">
        <f>(I113*21)/100</f>
      </c>
      <c t="s">
        <v>13</v>
      </c>
    </row>
    <row r="114" spans="1:5" ht="12.75">
      <c r="A114" s="28" t="s">
        <v>39</v>
      </c>
      <c r="E114" s="29" t="s">
        <v>987</v>
      </c>
    </row>
    <row r="115" spans="1:5" ht="12.75">
      <c r="A115" s="30" t="s">
        <v>41</v>
      </c>
      <c r="E115" s="31" t="s">
        <v>36</v>
      </c>
    </row>
    <row r="116" spans="1:5" ht="12.75">
      <c r="A116" t="s">
        <v>43</v>
      </c>
      <c r="E116" s="29" t="s">
        <v>36</v>
      </c>
    </row>
    <row r="117" spans="1:16" ht="12.75">
      <c r="A117" s="19" t="s">
        <v>34</v>
      </c>
      <c s="23" t="s">
        <v>174</v>
      </c>
      <c s="23" t="s">
        <v>988</v>
      </c>
      <c s="19" t="s">
        <v>36</v>
      </c>
      <c s="24" t="s">
        <v>989</v>
      </c>
      <c s="25" t="s">
        <v>55</v>
      </c>
      <c s="26">
        <v>2</v>
      </c>
      <c s="27">
        <v>0</v>
      </c>
      <c s="27">
        <f>ROUND(ROUND(H117,2)*ROUND(G117,3),2)</f>
      </c>
      <c r="O117">
        <f>(I117*21)/100</f>
      </c>
      <c t="s">
        <v>13</v>
      </c>
    </row>
    <row r="118" spans="1:5" ht="12.75">
      <c r="A118" s="28" t="s">
        <v>39</v>
      </c>
      <c r="E118" s="29" t="s">
        <v>989</v>
      </c>
    </row>
    <row r="119" spans="1:5" ht="12.75">
      <c r="A119" s="30" t="s">
        <v>41</v>
      </c>
      <c r="E119" s="31" t="s">
        <v>36</v>
      </c>
    </row>
    <row r="120" spans="1:5" ht="12.75">
      <c r="A120" t="s">
        <v>43</v>
      </c>
      <c r="E120" s="29" t="s">
        <v>36</v>
      </c>
    </row>
    <row r="121" spans="1:16" ht="25.5">
      <c r="A121" s="19" t="s">
        <v>34</v>
      </c>
      <c s="23" t="s">
        <v>178</v>
      </c>
      <c s="23" t="s">
        <v>990</v>
      </c>
      <c s="19" t="s">
        <v>36</v>
      </c>
      <c s="24" t="s">
        <v>991</v>
      </c>
      <c s="25" t="s">
        <v>63</v>
      </c>
      <c s="26">
        <v>206</v>
      </c>
      <c s="27">
        <v>0</v>
      </c>
      <c s="27">
        <f>ROUND(ROUND(H121,2)*ROUND(G121,3),2)</f>
      </c>
      <c r="O121">
        <f>(I121*21)/100</f>
      </c>
      <c t="s">
        <v>13</v>
      </c>
    </row>
    <row r="122" spans="1:5" ht="25.5">
      <c r="A122" s="28" t="s">
        <v>39</v>
      </c>
      <c r="E122" s="29" t="s">
        <v>991</v>
      </c>
    </row>
    <row r="123" spans="1:5" ht="12.75">
      <c r="A123" s="30" t="s">
        <v>41</v>
      </c>
      <c r="E123" s="31" t="s">
        <v>36</v>
      </c>
    </row>
    <row r="124" spans="1:5" ht="12.75">
      <c r="A124" t="s">
        <v>43</v>
      </c>
      <c r="E124" s="29" t="s">
        <v>36</v>
      </c>
    </row>
    <row r="125" spans="1:16" ht="12.75">
      <c r="A125" s="19" t="s">
        <v>34</v>
      </c>
      <c s="23" t="s">
        <v>184</v>
      </c>
      <c s="23" t="s">
        <v>992</v>
      </c>
      <c s="19" t="s">
        <v>36</v>
      </c>
      <c s="24" t="s">
        <v>993</v>
      </c>
      <c s="25" t="s">
        <v>63</v>
      </c>
      <c s="26">
        <v>206</v>
      </c>
      <c s="27">
        <v>0</v>
      </c>
      <c s="27">
        <f>ROUND(ROUND(H125,2)*ROUND(G125,3),2)</f>
      </c>
      <c r="O125">
        <f>(I125*21)/100</f>
      </c>
      <c t="s">
        <v>13</v>
      </c>
    </row>
    <row r="126" spans="1:5" ht="12.75">
      <c r="A126" s="28" t="s">
        <v>39</v>
      </c>
      <c r="E126" s="29" t="s">
        <v>993</v>
      </c>
    </row>
    <row r="127" spans="1:5" ht="12.75">
      <c r="A127" s="30" t="s">
        <v>41</v>
      </c>
      <c r="E127" s="31" t="s">
        <v>36</v>
      </c>
    </row>
    <row r="128" spans="1:5" ht="12.75">
      <c r="A128" t="s">
        <v>43</v>
      </c>
      <c r="E128" s="29" t="s">
        <v>36</v>
      </c>
    </row>
    <row r="129" spans="1:16" ht="12.75">
      <c r="A129" s="19" t="s">
        <v>34</v>
      </c>
      <c s="23" t="s">
        <v>188</v>
      </c>
      <c s="23" t="s">
        <v>994</v>
      </c>
      <c s="19" t="s">
        <v>36</v>
      </c>
      <c s="24" t="s">
        <v>995</v>
      </c>
      <c s="25" t="s">
        <v>63</v>
      </c>
      <c s="26">
        <v>206</v>
      </c>
      <c s="27">
        <v>0</v>
      </c>
      <c s="27">
        <f>ROUND(ROUND(H129,2)*ROUND(G129,3),2)</f>
      </c>
      <c r="O129">
        <f>(I129*21)/100</f>
      </c>
      <c t="s">
        <v>13</v>
      </c>
    </row>
    <row r="130" spans="1:5" ht="12.75">
      <c r="A130" s="28" t="s">
        <v>39</v>
      </c>
      <c r="E130" s="29" t="s">
        <v>995</v>
      </c>
    </row>
    <row r="131" spans="1:5" ht="12.75">
      <c r="A131" s="30" t="s">
        <v>41</v>
      </c>
      <c r="E131" s="31" t="s">
        <v>36</v>
      </c>
    </row>
    <row r="132" spans="1:5" ht="12.75">
      <c r="A132" t="s">
        <v>43</v>
      </c>
      <c r="E132" s="29" t="s">
        <v>36</v>
      </c>
    </row>
    <row r="133" spans="1:16" ht="25.5">
      <c r="A133" s="19" t="s">
        <v>34</v>
      </c>
      <c s="23" t="s">
        <v>192</v>
      </c>
      <c s="23" t="s">
        <v>996</v>
      </c>
      <c s="19" t="s">
        <v>36</v>
      </c>
      <c s="24" t="s">
        <v>997</v>
      </c>
      <c s="25" t="s">
        <v>55</v>
      </c>
      <c s="26">
        <v>1</v>
      </c>
      <c s="27">
        <v>0</v>
      </c>
      <c s="27">
        <f>ROUND(ROUND(H133,2)*ROUND(G133,3),2)</f>
      </c>
      <c r="O133">
        <f>(I133*21)/100</f>
      </c>
      <c t="s">
        <v>13</v>
      </c>
    </row>
    <row r="134" spans="1:5" ht="25.5">
      <c r="A134" s="28" t="s">
        <v>39</v>
      </c>
      <c r="E134" s="29" t="s">
        <v>997</v>
      </c>
    </row>
    <row r="135" spans="1:5" ht="12.75">
      <c r="A135" s="30" t="s">
        <v>41</v>
      </c>
      <c r="E135" s="31" t="s">
        <v>36</v>
      </c>
    </row>
    <row r="136" spans="1:5" ht="12.75">
      <c r="A136" t="s">
        <v>43</v>
      </c>
      <c r="E136" s="29" t="s">
        <v>36</v>
      </c>
    </row>
    <row r="137" spans="1:16" ht="12.75">
      <c r="A137" s="19" t="s">
        <v>34</v>
      </c>
      <c s="23" t="s">
        <v>195</v>
      </c>
      <c s="23" t="s">
        <v>998</v>
      </c>
      <c s="19" t="s">
        <v>36</v>
      </c>
      <c s="24" t="s">
        <v>999</v>
      </c>
      <c s="25" t="s">
        <v>55</v>
      </c>
      <c s="26">
        <v>1</v>
      </c>
      <c s="27">
        <v>0</v>
      </c>
      <c s="27">
        <f>ROUND(ROUND(H137,2)*ROUND(G137,3),2)</f>
      </c>
      <c r="O137">
        <f>(I137*21)/100</f>
      </c>
      <c t="s">
        <v>13</v>
      </c>
    </row>
    <row r="138" spans="1:5" ht="12.75">
      <c r="A138" s="28" t="s">
        <v>39</v>
      </c>
      <c r="E138" s="29" t="s">
        <v>1000</v>
      </c>
    </row>
    <row r="139" spans="1:5" ht="12.75">
      <c r="A139" s="30" t="s">
        <v>41</v>
      </c>
      <c r="E139" s="31" t="s">
        <v>36</v>
      </c>
    </row>
    <row r="140" spans="1:5" ht="12.75">
      <c r="A140" t="s">
        <v>43</v>
      </c>
      <c r="E140" s="29" t="s">
        <v>36</v>
      </c>
    </row>
    <row r="141" spans="1:16" ht="12.75">
      <c r="A141" s="19" t="s">
        <v>34</v>
      </c>
      <c s="23" t="s">
        <v>199</v>
      </c>
      <c s="23" t="s">
        <v>1001</v>
      </c>
      <c s="19" t="s">
        <v>36</v>
      </c>
      <c s="24" t="s">
        <v>1002</v>
      </c>
      <c s="25" t="s">
        <v>55</v>
      </c>
      <c s="26">
        <v>1</v>
      </c>
      <c s="27">
        <v>0</v>
      </c>
      <c s="27">
        <f>ROUND(ROUND(H141,2)*ROUND(G141,3),2)</f>
      </c>
      <c r="O141">
        <f>(I141*21)/100</f>
      </c>
      <c t="s">
        <v>13</v>
      </c>
    </row>
    <row r="142" spans="1:5" ht="12.75">
      <c r="A142" s="28" t="s">
        <v>39</v>
      </c>
      <c r="E142" s="29" t="s">
        <v>1002</v>
      </c>
    </row>
    <row r="143" spans="1:5" ht="12.75">
      <c r="A143" s="30" t="s">
        <v>41</v>
      </c>
      <c r="E143" s="31" t="s">
        <v>36</v>
      </c>
    </row>
    <row r="144" spans="1:5" ht="12.75">
      <c r="A144" t="s">
        <v>43</v>
      </c>
      <c r="E144" s="29" t="s">
        <v>36</v>
      </c>
    </row>
    <row r="145" spans="1:16" ht="12.75">
      <c r="A145" s="19" t="s">
        <v>34</v>
      </c>
      <c s="23" t="s">
        <v>206</v>
      </c>
      <c s="23" t="s">
        <v>1003</v>
      </c>
      <c s="19" t="s">
        <v>36</v>
      </c>
      <c s="24" t="s">
        <v>1004</v>
      </c>
      <c s="25" t="s">
        <v>1005</v>
      </c>
      <c s="26">
        <v>12</v>
      </c>
      <c s="27">
        <v>0</v>
      </c>
      <c s="27">
        <f>ROUND(ROUND(H145,2)*ROUND(G145,3),2)</f>
      </c>
      <c r="O145">
        <f>(I145*21)/100</f>
      </c>
      <c t="s">
        <v>13</v>
      </c>
    </row>
    <row r="146" spans="1:5" ht="12.75">
      <c r="A146" s="28" t="s">
        <v>39</v>
      </c>
      <c r="E146" s="29" t="s">
        <v>1004</v>
      </c>
    </row>
    <row r="147" spans="1:5" ht="12.75">
      <c r="A147" s="30" t="s">
        <v>41</v>
      </c>
      <c r="E147" s="31" t="s">
        <v>36</v>
      </c>
    </row>
    <row r="148" spans="1:5" ht="12.75">
      <c r="A148" t="s">
        <v>43</v>
      </c>
      <c r="E148" s="29" t="s">
        <v>36</v>
      </c>
    </row>
    <row r="149" spans="1:16" ht="12.75">
      <c r="A149" s="19" t="s">
        <v>34</v>
      </c>
      <c s="23" t="s">
        <v>213</v>
      </c>
      <c s="23" t="s">
        <v>1006</v>
      </c>
      <c s="19" t="s">
        <v>36</v>
      </c>
      <c s="24" t="s">
        <v>1007</v>
      </c>
      <c s="25" t="s">
        <v>1008</v>
      </c>
      <c s="26">
        <v>1</v>
      </c>
      <c s="27">
        <v>0</v>
      </c>
      <c s="27">
        <f>ROUND(ROUND(H149,2)*ROUND(G149,3),2)</f>
      </c>
      <c r="O149">
        <f>(I149*21)/100</f>
      </c>
      <c t="s">
        <v>13</v>
      </c>
    </row>
    <row r="150" spans="1:5" ht="12.75">
      <c r="A150" s="28" t="s">
        <v>39</v>
      </c>
      <c r="E150" s="29" t="s">
        <v>1007</v>
      </c>
    </row>
    <row r="151" spans="1:5" ht="12.75">
      <c r="A151" s="30" t="s">
        <v>41</v>
      </c>
      <c r="E151" s="31" t="s">
        <v>36</v>
      </c>
    </row>
    <row r="152" spans="1:5" ht="12.75">
      <c r="A152" t="s">
        <v>43</v>
      </c>
      <c r="E152" s="29" t="s">
        <v>36</v>
      </c>
    </row>
    <row r="153" spans="1:18" ht="12.75" customHeight="1">
      <c r="A153" s="5" t="s">
        <v>32</v>
      </c>
      <c s="5"/>
      <c s="34" t="s">
        <v>363</v>
      </c>
      <c s="5"/>
      <c s="21" t="s">
        <v>364</v>
      </c>
      <c s="5"/>
      <c s="5"/>
      <c s="5"/>
      <c s="35">
        <f>0+Q153</f>
      </c>
      <c r="O153">
        <f>0+R153</f>
      </c>
      <c r="Q153">
        <f>0+I154+I158+I162+I166+I170+I174+I178+I182+I186+I190+I194+I198+I202+I206+I210+I214+I218+I222+I226+I230+I234+I238+I242+I246+I250</f>
      </c>
      <c>
        <f>0+O154+O158+O162+O166+O170+O174+O178+O182+O186+O190+O194+O198+O202+O206+O210+O214+O218+O222+O226+O230+O234+O238+O242+O246+O250</f>
      </c>
    </row>
    <row r="154" spans="1:16" ht="12.75">
      <c r="A154" s="19" t="s">
        <v>34</v>
      </c>
      <c s="23" t="s">
        <v>219</v>
      </c>
      <c s="23" t="s">
        <v>1009</v>
      </c>
      <c s="19" t="s">
        <v>36</v>
      </c>
      <c s="24" t="s">
        <v>367</v>
      </c>
      <c s="25" t="s">
        <v>55</v>
      </c>
      <c s="26">
        <v>1</v>
      </c>
      <c s="27">
        <v>0</v>
      </c>
      <c s="27">
        <f>ROUND(ROUND(H154,2)*ROUND(G154,3),2)</f>
      </c>
      <c r="O154">
        <f>(I154*21)/100</f>
      </c>
      <c t="s">
        <v>13</v>
      </c>
    </row>
    <row r="155" spans="1:5" ht="12.75">
      <c r="A155" s="28" t="s">
        <v>39</v>
      </c>
      <c r="E155" s="29" t="s">
        <v>367</v>
      </c>
    </row>
    <row r="156" spans="1:5" ht="12.75">
      <c r="A156" s="30" t="s">
        <v>41</v>
      </c>
      <c r="E156" s="31" t="s">
        <v>36</v>
      </c>
    </row>
    <row r="157" spans="1:5" ht="12.75">
      <c r="A157" t="s">
        <v>43</v>
      </c>
      <c r="E157" s="29" t="s">
        <v>36</v>
      </c>
    </row>
    <row r="158" spans="1:16" ht="12.75">
      <c r="A158" s="19" t="s">
        <v>34</v>
      </c>
      <c s="23" t="s">
        <v>223</v>
      </c>
      <c s="23" t="s">
        <v>376</v>
      </c>
      <c s="19" t="s">
        <v>36</v>
      </c>
      <c s="24" t="s">
        <v>377</v>
      </c>
      <c s="25" t="s">
        <v>38</v>
      </c>
      <c s="26">
        <v>5</v>
      </c>
      <c s="27">
        <v>0</v>
      </c>
      <c s="27">
        <f>ROUND(ROUND(H158,2)*ROUND(G158,3),2)</f>
      </c>
      <c r="O158">
        <f>(I158*21)/100</f>
      </c>
      <c t="s">
        <v>13</v>
      </c>
    </row>
    <row r="159" spans="1:5" ht="38.25">
      <c r="A159" s="28" t="s">
        <v>39</v>
      </c>
      <c r="E159" s="29" t="s">
        <v>378</v>
      </c>
    </row>
    <row r="160" spans="1:5" ht="12.75">
      <c r="A160" s="30" t="s">
        <v>41</v>
      </c>
      <c r="E160" s="31" t="s">
        <v>36</v>
      </c>
    </row>
    <row r="161" spans="1:5" ht="12.75">
      <c r="A161" t="s">
        <v>43</v>
      </c>
      <c r="E161" s="29" t="s">
        <v>36</v>
      </c>
    </row>
    <row r="162" spans="1:16" ht="12.75">
      <c r="A162" s="19" t="s">
        <v>34</v>
      </c>
      <c s="23" t="s">
        <v>228</v>
      </c>
      <c s="23" t="s">
        <v>385</v>
      </c>
      <c s="19" t="s">
        <v>36</v>
      </c>
      <c s="24" t="s">
        <v>386</v>
      </c>
      <c s="25" t="s">
        <v>63</v>
      </c>
      <c s="26">
        <v>107</v>
      </c>
      <c s="27">
        <v>0</v>
      </c>
      <c s="27">
        <f>ROUND(ROUND(H162,2)*ROUND(G162,3),2)</f>
      </c>
      <c r="O162">
        <f>(I162*21)/100</f>
      </c>
      <c t="s">
        <v>13</v>
      </c>
    </row>
    <row r="163" spans="1:5" ht="51">
      <c r="A163" s="28" t="s">
        <v>39</v>
      </c>
      <c r="E163" s="29" t="s">
        <v>387</v>
      </c>
    </row>
    <row r="164" spans="1:5" ht="12.75">
      <c r="A164" s="30" t="s">
        <v>41</v>
      </c>
      <c r="E164" s="31" t="s">
        <v>36</v>
      </c>
    </row>
    <row r="165" spans="1:5" ht="12.75">
      <c r="A165" t="s">
        <v>43</v>
      </c>
      <c r="E165" s="29" t="s">
        <v>36</v>
      </c>
    </row>
    <row r="166" spans="1:16" ht="12.75">
      <c r="A166" s="19" t="s">
        <v>34</v>
      </c>
      <c s="23" t="s">
        <v>234</v>
      </c>
      <c s="23" t="s">
        <v>1010</v>
      </c>
      <c s="19" t="s">
        <v>36</v>
      </c>
      <c s="24" t="s">
        <v>1011</v>
      </c>
      <c s="25" t="s">
        <v>63</v>
      </c>
      <c s="26">
        <v>13</v>
      </c>
      <c s="27">
        <v>0</v>
      </c>
      <c s="27">
        <f>ROUND(ROUND(H166,2)*ROUND(G166,3),2)</f>
      </c>
      <c r="O166">
        <f>(I166*21)/100</f>
      </c>
      <c t="s">
        <v>13</v>
      </c>
    </row>
    <row r="167" spans="1:5" ht="51">
      <c r="A167" s="28" t="s">
        <v>39</v>
      </c>
      <c r="E167" s="29" t="s">
        <v>1012</v>
      </c>
    </row>
    <row r="168" spans="1:5" ht="12.75">
      <c r="A168" s="30" t="s">
        <v>41</v>
      </c>
      <c r="E168" s="31" t="s">
        <v>36</v>
      </c>
    </row>
    <row r="169" spans="1:5" ht="12.75">
      <c r="A169" t="s">
        <v>43</v>
      </c>
      <c r="E169" s="29" t="s">
        <v>36</v>
      </c>
    </row>
    <row r="170" spans="1:16" ht="12.75">
      <c r="A170" s="19" t="s">
        <v>34</v>
      </c>
      <c s="23" t="s">
        <v>237</v>
      </c>
      <c s="23" t="s">
        <v>1013</v>
      </c>
      <c s="19" t="s">
        <v>36</v>
      </c>
      <c s="24" t="s">
        <v>1014</v>
      </c>
      <c s="25" t="s">
        <v>38</v>
      </c>
      <c s="26">
        <v>3.5</v>
      </c>
      <c s="27">
        <v>0</v>
      </c>
      <c s="27">
        <f>ROUND(ROUND(H170,2)*ROUND(G170,3),2)</f>
      </c>
      <c r="O170">
        <f>(I170*21)/100</f>
      </c>
      <c t="s">
        <v>13</v>
      </c>
    </row>
    <row r="171" spans="1:5" ht="38.25">
      <c r="A171" s="28" t="s">
        <v>39</v>
      </c>
      <c r="E171" s="29" t="s">
        <v>1015</v>
      </c>
    </row>
    <row r="172" spans="1:5" ht="12.75">
      <c r="A172" s="30" t="s">
        <v>41</v>
      </c>
      <c r="E172" s="31" t="s">
        <v>36</v>
      </c>
    </row>
    <row r="173" spans="1:5" ht="12.75">
      <c r="A173" t="s">
        <v>43</v>
      </c>
      <c r="E173" s="29" t="s">
        <v>36</v>
      </c>
    </row>
    <row r="174" spans="1:16" ht="12.75">
      <c r="A174" s="19" t="s">
        <v>34</v>
      </c>
      <c s="23" t="s">
        <v>240</v>
      </c>
      <c s="23" t="s">
        <v>395</v>
      </c>
      <c s="19" t="s">
        <v>36</v>
      </c>
      <c s="24" t="s">
        <v>396</v>
      </c>
      <c s="25" t="s">
        <v>397</v>
      </c>
      <c s="26">
        <v>39</v>
      </c>
      <c s="27">
        <v>0</v>
      </c>
      <c s="27">
        <f>ROUND(ROUND(H174,2)*ROUND(G174,3),2)</f>
      </c>
      <c r="O174">
        <f>(I174*21)/100</f>
      </c>
      <c t="s">
        <v>13</v>
      </c>
    </row>
    <row r="175" spans="1:5" ht="12.75">
      <c r="A175" s="28" t="s">
        <v>39</v>
      </c>
      <c r="E175" s="29" t="s">
        <v>398</v>
      </c>
    </row>
    <row r="176" spans="1:5" ht="12.75">
      <c r="A176" s="30" t="s">
        <v>41</v>
      </c>
      <c r="E176" s="31" t="s">
        <v>36</v>
      </c>
    </row>
    <row r="177" spans="1:5" ht="12.75">
      <c r="A177" t="s">
        <v>43</v>
      </c>
      <c r="E177" s="29" t="s">
        <v>36</v>
      </c>
    </row>
    <row r="178" spans="1:16" ht="12.75">
      <c r="A178" s="19" t="s">
        <v>34</v>
      </c>
      <c s="23" t="s">
        <v>244</v>
      </c>
      <c s="23" t="s">
        <v>401</v>
      </c>
      <c s="19" t="s">
        <v>36</v>
      </c>
      <c s="24" t="s">
        <v>402</v>
      </c>
      <c s="25" t="s">
        <v>397</v>
      </c>
      <c s="26">
        <v>39</v>
      </c>
      <c s="27">
        <v>0</v>
      </c>
      <c s="27">
        <f>ROUND(ROUND(H178,2)*ROUND(G178,3),2)</f>
      </c>
      <c r="O178">
        <f>(I178*21)/100</f>
      </c>
      <c t="s">
        <v>13</v>
      </c>
    </row>
    <row r="179" spans="1:5" ht="12.75">
      <c r="A179" s="28" t="s">
        <v>39</v>
      </c>
      <c r="E179" s="29" t="s">
        <v>403</v>
      </c>
    </row>
    <row r="180" spans="1:5" ht="12.75">
      <c r="A180" s="30" t="s">
        <v>41</v>
      </c>
      <c r="E180" s="31" t="s">
        <v>36</v>
      </c>
    </row>
    <row r="181" spans="1:5" ht="12.75">
      <c r="A181" t="s">
        <v>43</v>
      </c>
      <c r="E181" s="29" t="s">
        <v>36</v>
      </c>
    </row>
    <row r="182" spans="1:16" ht="12.75">
      <c r="A182" s="19" t="s">
        <v>34</v>
      </c>
      <c s="23" t="s">
        <v>247</v>
      </c>
      <c s="23" t="s">
        <v>415</v>
      </c>
      <c s="19" t="s">
        <v>36</v>
      </c>
      <c s="24" t="s">
        <v>416</v>
      </c>
      <c s="25" t="s">
        <v>63</v>
      </c>
      <c s="26">
        <v>107</v>
      </c>
      <c s="27">
        <v>0</v>
      </c>
      <c s="27">
        <f>ROUND(ROUND(H182,2)*ROUND(G182,3),2)</f>
      </c>
      <c r="O182">
        <f>(I182*21)/100</f>
      </c>
      <c t="s">
        <v>13</v>
      </c>
    </row>
    <row r="183" spans="1:5" ht="38.25">
      <c r="A183" s="28" t="s">
        <v>39</v>
      </c>
      <c r="E183" s="29" t="s">
        <v>417</v>
      </c>
    </row>
    <row r="184" spans="1:5" ht="12.75">
      <c r="A184" s="30" t="s">
        <v>41</v>
      </c>
      <c r="E184" s="31" t="s">
        <v>36</v>
      </c>
    </row>
    <row r="185" spans="1:5" ht="12.75">
      <c r="A185" t="s">
        <v>43</v>
      </c>
      <c r="E185" s="29" t="s">
        <v>36</v>
      </c>
    </row>
    <row r="186" spans="1:16" ht="25.5">
      <c r="A186" s="19" t="s">
        <v>34</v>
      </c>
      <c s="23" t="s">
        <v>252</v>
      </c>
      <c s="23" t="s">
        <v>1016</v>
      </c>
      <c s="19" t="s">
        <v>36</v>
      </c>
      <c s="24" t="s">
        <v>1017</v>
      </c>
      <c s="25" t="s">
        <v>63</v>
      </c>
      <c s="26">
        <v>13</v>
      </c>
      <c s="27">
        <v>0</v>
      </c>
      <c s="27">
        <f>ROUND(ROUND(H186,2)*ROUND(G186,3),2)</f>
      </c>
      <c r="O186">
        <f>(I186*21)/100</f>
      </c>
      <c t="s">
        <v>13</v>
      </c>
    </row>
    <row r="187" spans="1:5" ht="38.25">
      <c r="A187" s="28" t="s">
        <v>39</v>
      </c>
      <c r="E187" s="29" t="s">
        <v>1018</v>
      </c>
    </row>
    <row r="188" spans="1:5" ht="12.75">
      <c r="A188" s="30" t="s">
        <v>41</v>
      </c>
      <c r="E188" s="31" t="s">
        <v>36</v>
      </c>
    </row>
    <row r="189" spans="1:5" ht="12.75">
      <c r="A189" t="s">
        <v>43</v>
      </c>
      <c r="E189" s="29" t="s">
        <v>36</v>
      </c>
    </row>
    <row r="190" spans="1:16" ht="12.75">
      <c r="A190" s="19" t="s">
        <v>34</v>
      </c>
      <c s="23" t="s">
        <v>255</v>
      </c>
      <c s="23" t="s">
        <v>1019</v>
      </c>
      <c s="19" t="s">
        <v>36</v>
      </c>
      <c s="24" t="s">
        <v>1020</v>
      </c>
      <c s="25" t="s">
        <v>38</v>
      </c>
      <c s="26">
        <v>3.5</v>
      </c>
      <c s="27">
        <v>0</v>
      </c>
      <c s="27">
        <f>ROUND(ROUND(H190,2)*ROUND(G190,3),2)</f>
      </c>
      <c r="O190">
        <f>(I190*21)/100</f>
      </c>
      <c t="s">
        <v>13</v>
      </c>
    </row>
    <row r="191" spans="1:5" ht="38.25">
      <c r="A191" s="28" t="s">
        <v>39</v>
      </c>
      <c r="E191" s="29" t="s">
        <v>1021</v>
      </c>
    </row>
    <row r="192" spans="1:5" ht="12.75">
      <c r="A192" s="30" t="s">
        <v>41</v>
      </c>
      <c r="E192" s="31" t="s">
        <v>36</v>
      </c>
    </row>
    <row r="193" spans="1:5" ht="12.75">
      <c r="A193" t="s">
        <v>43</v>
      </c>
      <c r="E193" s="29" t="s">
        <v>36</v>
      </c>
    </row>
    <row r="194" spans="1:16" ht="12.75">
      <c r="A194" s="19" t="s">
        <v>34</v>
      </c>
      <c s="23" t="s">
        <v>260</v>
      </c>
      <c s="23" t="s">
        <v>1022</v>
      </c>
      <c s="19" t="s">
        <v>36</v>
      </c>
      <c s="24" t="s">
        <v>1023</v>
      </c>
      <c s="25" t="s">
        <v>38</v>
      </c>
      <c s="26">
        <v>7.5</v>
      </c>
      <c s="27">
        <v>0</v>
      </c>
      <c s="27">
        <f>ROUND(ROUND(H194,2)*ROUND(G194,3),2)</f>
      </c>
      <c r="O194">
        <f>(I194*21)/100</f>
      </c>
      <c t="s">
        <v>13</v>
      </c>
    </row>
    <row r="195" spans="1:5" ht="25.5">
      <c r="A195" s="28" t="s">
        <v>39</v>
      </c>
      <c r="E195" s="29" t="s">
        <v>1024</v>
      </c>
    </row>
    <row r="196" spans="1:5" ht="12.75">
      <c r="A196" s="30" t="s">
        <v>41</v>
      </c>
      <c r="E196" s="31" t="s">
        <v>36</v>
      </c>
    </row>
    <row r="197" spans="1:5" ht="12.75">
      <c r="A197" t="s">
        <v>43</v>
      </c>
      <c r="E197" s="29" t="s">
        <v>36</v>
      </c>
    </row>
    <row r="198" spans="1:16" ht="12.75">
      <c r="A198" s="19" t="s">
        <v>34</v>
      </c>
      <c s="23" t="s">
        <v>264</v>
      </c>
      <c s="23" t="s">
        <v>1025</v>
      </c>
      <c s="19" t="s">
        <v>36</v>
      </c>
      <c s="24" t="s">
        <v>1026</v>
      </c>
      <c s="25" t="s">
        <v>397</v>
      </c>
      <c s="26">
        <v>0.45</v>
      </c>
      <c s="27">
        <v>0</v>
      </c>
      <c s="27">
        <f>ROUND(ROUND(H198,2)*ROUND(G198,3),2)</f>
      </c>
      <c r="O198">
        <f>(I198*21)/100</f>
      </c>
      <c t="s">
        <v>13</v>
      </c>
    </row>
    <row r="199" spans="1:5" ht="12.75">
      <c r="A199" s="28" t="s">
        <v>39</v>
      </c>
      <c r="E199" s="29" t="s">
        <v>1026</v>
      </c>
    </row>
    <row r="200" spans="1:5" ht="12.75">
      <c r="A200" s="30" t="s">
        <v>41</v>
      </c>
      <c r="E200" s="31" t="s">
        <v>36</v>
      </c>
    </row>
    <row r="201" spans="1:5" ht="12.75">
      <c r="A201" t="s">
        <v>43</v>
      </c>
      <c r="E201" s="29" t="s">
        <v>36</v>
      </c>
    </row>
    <row r="202" spans="1:16" ht="12.75">
      <c r="A202" s="19" t="s">
        <v>34</v>
      </c>
      <c s="23" t="s">
        <v>268</v>
      </c>
      <c s="23" t="s">
        <v>1027</v>
      </c>
      <c s="19" t="s">
        <v>36</v>
      </c>
      <c s="24" t="s">
        <v>1028</v>
      </c>
      <c s="25" t="s">
        <v>63</v>
      </c>
      <c s="26">
        <v>5</v>
      </c>
      <c s="27">
        <v>0</v>
      </c>
      <c s="27">
        <f>ROUND(ROUND(H202,2)*ROUND(G202,3),2)</f>
      </c>
      <c r="O202">
        <f>(I202*21)/100</f>
      </c>
      <c t="s">
        <v>13</v>
      </c>
    </row>
    <row r="203" spans="1:5" ht="12.75">
      <c r="A203" s="28" t="s">
        <v>39</v>
      </c>
      <c r="E203" s="29" t="s">
        <v>1028</v>
      </c>
    </row>
    <row r="204" spans="1:5" ht="12.75">
      <c r="A204" s="30" t="s">
        <v>41</v>
      </c>
      <c r="E204" s="31" t="s">
        <v>36</v>
      </c>
    </row>
    <row r="205" spans="1:5" ht="12.75">
      <c r="A205" t="s">
        <v>43</v>
      </c>
      <c r="E205" s="29" t="s">
        <v>36</v>
      </c>
    </row>
    <row r="206" spans="1:16" ht="12.75">
      <c r="A206" s="19" t="s">
        <v>34</v>
      </c>
      <c s="23" t="s">
        <v>271</v>
      </c>
      <c s="23" t="s">
        <v>1029</v>
      </c>
      <c s="19" t="s">
        <v>36</v>
      </c>
      <c s="24" t="s">
        <v>1030</v>
      </c>
      <c s="25" t="s">
        <v>63</v>
      </c>
      <c s="26">
        <v>107</v>
      </c>
      <c s="27">
        <v>0</v>
      </c>
      <c s="27">
        <f>ROUND(ROUND(H206,2)*ROUND(G206,3),2)</f>
      </c>
      <c r="O206">
        <f>(I206*21)/100</f>
      </c>
      <c t="s">
        <v>13</v>
      </c>
    </row>
    <row r="207" spans="1:5" ht="25.5">
      <c r="A207" s="28" t="s">
        <v>39</v>
      </c>
      <c r="E207" s="29" t="s">
        <v>1031</v>
      </c>
    </row>
    <row r="208" spans="1:5" ht="12.75">
      <c r="A208" s="30" t="s">
        <v>41</v>
      </c>
      <c r="E208" s="31" t="s">
        <v>36</v>
      </c>
    </row>
    <row r="209" spans="1:5" ht="12.75">
      <c r="A209" t="s">
        <v>43</v>
      </c>
      <c r="E209" s="29" t="s">
        <v>36</v>
      </c>
    </row>
    <row r="210" spans="1:16" ht="12.75">
      <c r="A210" s="19" t="s">
        <v>34</v>
      </c>
      <c s="23" t="s">
        <v>275</v>
      </c>
      <c s="23" t="s">
        <v>1032</v>
      </c>
      <c s="19" t="s">
        <v>36</v>
      </c>
      <c s="24" t="s">
        <v>1033</v>
      </c>
      <c s="25" t="s">
        <v>63</v>
      </c>
      <c s="26">
        <v>133</v>
      </c>
      <c s="27">
        <v>0</v>
      </c>
      <c s="27">
        <f>ROUND(ROUND(H210,2)*ROUND(G210,3),2)</f>
      </c>
      <c r="O210">
        <f>(I210*21)/100</f>
      </c>
      <c t="s">
        <v>13</v>
      </c>
    </row>
    <row r="211" spans="1:5" ht="25.5">
      <c r="A211" s="28" t="s">
        <v>39</v>
      </c>
      <c r="E211" s="29" t="s">
        <v>1034</v>
      </c>
    </row>
    <row r="212" spans="1:5" ht="12.75">
      <c r="A212" s="30" t="s">
        <v>41</v>
      </c>
      <c r="E212" s="31" t="s">
        <v>36</v>
      </c>
    </row>
    <row r="213" spans="1:5" ht="12.75">
      <c r="A213" t="s">
        <v>43</v>
      </c>
      <c r="E213" s="29" t="s">
        <v>36</v>
      </c>
    </row>
    <row r="214" spans="1:16" ht="25.5">
      <c r="A214" s="19" t="s">
        <v>34</v>
      </c>
      <c s="23" t="s">
        <v>278</v>
      </c>
      <c s="23" t="s">
        <v>1035</v>
      </c>
      <c s="19" t="s">
        <v>36</v>
      </c>
      <c s="24" t="s">
        <v>1036</v>
      </c>
      <c s="25" t="s">
        <v>63</v>
      </c>
      <c s="26">
        <v>206</v>
      </c>
      <c s="27">
        <v>0</v>
      </c>
      <c s="27">
        <f>ROUND(ROUND(H214,2)*ROUND(G214,3),2)</f>
      </c>
      <c r="O214">
        <f>(I214*21)/100</f>
      </c>
      <c t="s">
        <v>13</v>
      </c>
    </row>
    <row r="215" spans="1:5" ht="25.5">
      <c r="A215" s="28" t="s">
        <v>39</v>
      </c>
      <c r="E215" s="29" t="s">
        <v>1037</v>
      </c>
    </row>
    <row r="216" spans="1:5" ht="12.75">
      <c r="A216" s="30" t="s">
        <v>41</v>
      </c>
      <c r="E216" s="31" t="s">
        <v>36</v>
      </c>
    </row>
    <row r="217" spans="1:5" ht="12.75">
      <c r="A217" t="s">
        <v>43</v>
      </c>
      <c r="E217" s="29" t="s">
        <v>36</v>
      </c>
    </row>
    <row r="218" spans="1:16" ht="25.5">
      <c r="A218" s="19" t="s">
        <v>34</v>
      </c>
      <c s="23" t="s">
        <v>281</v>
      </c>
      <c s="23" t="s">
        <v>1038</v>
      </c>
      <c s="19" t="s">
        <v>36</v>
      </c>
      <c s="24" t="s">
        <v>1039</v>
      </c>
      <c s="25" t="s">
        <v>63</v>
      </c>
      <c s="26">
        <v>206</v>
      </c>
      <c s="27">
        <v>0</v>
      </c>
      <c s="27">
        <f>ROUND(ROUND(H218,2)*ROUND(G218,3),2)</f>
      </c>
      <c r="O218">
        <f>(I218*21)/100</f>
      </c>
      <c t="s">
        <v>13</v>
      </c>
    </row>
    <row r="219" spans="1:5" ht="25.5">
      <c r="A219" s="28" t="s">
        <v>39</v>
      </c>
      <c r="E219" s="29" t="s">
        <v>1039</v>
      </c>
    </row>
    <row r="220" spans="1:5" ht="12.75">
      <c r="A220" s="30" t="s">
        <v>41</v>
      </c>
      <c r="E220" s="31" t="s">
        <v>36</v>
      </c>
    </row>
    <row r="221" spans="1:5" ht="12.75">
      <c r="A221" t="s">
        <v>43</v>
      </c>
      <c r="E221" s="29" t="s">
        <v>36</v>
      </c>
    </row>
    <row r="222" spans="1:16" ht="25.5">
      <c r="A222" s="19" t="s">
        <v>34</v>
      </c>
      <c s="23" t="s">
        <v>287</v>
      </c>
      <c s="23" t="s">
        <v>454</v>
      </c>
      <c s="19" t="s">
        <v>36</v>
      </c>
      <c s="24" t="s">
        <v>455</v>
      </c>
      <c s="25" t="s">
        <v>63</v>
      </c>
      <c s="26">
        <v>20</v>
      </c>
      <c s="27">
        <v>0</v>
      </c>
      <c s="27">
        <f>ROUND(ROUND(H222,2)*ROUND(G222,3),2)</f>
      </c>
      <c r="O222">
        <f>(I222*21)/100</f>
      </c>
      <c t="s">
        <v>13</v>
      </c>
    </row>
    <row r="223" spans="1:5" ht="25.5">
      <c r="A223" s="28" t="s">
        <v>39</v>
      </c>
      <c r="E223" s="29" t="s">
        <v>456</v>
      </c>
    </row>
    <row r="224" spans="1:5" ht="12.75">
      <c r="A224" s="30" t="s">
        <v>41</v>
      </c>
      <c r="E224" s="31" t="s">
        <v>36</v>
      </c>
    </row>
    <row r="225" spans="1:5" ht="12.75">
      <c r="A225" t="s">
        <v>43</v>
      </c>
      <c r="E225" s="29" t="s">
        <v>36</v>
      </c>
    </row>
    <row r="226" spans="1:16" ht="12.75">
      <c r="A226" s="19" t="s">
        <v>34</v>
      </c>
      <c s="23" t="s">
        <v>291</v>
      </c>
      <c s="23" t="s">
        <v>1040</v>
      </c>
      <c s="19" t="s">
        <v>36</v>
      </c>
      <c s="24" t="s">
        <v>1041</v>
      </c>
      <c s="25" t="s">
        <v>63</v>
      </c>
      <c s="26">
        <v>20</v>
      </c>
      <c s="27">
        <v>0</v>
      </c>
      <c s="27">
        <f>ROUND(ROUND(H226,2)*ROUND(G226,3),2)</f>
      </c>
      <c r="O226">
        <f>(I226*21)/100</f>
      </c>
      <c t="s">
        <v>13</v>
      </c>
    </row>
    <row r="227" spans="1:5" ht="12.75">
      <c r="A227" s="28" t="s">
        <v>39</v>
      </c>
      <c r="E227" s="29" t="s">
        <v>1041</v>
      </c>
    </row>
    <row r="228" spans="1:5" ht="12.75">
      <c r="A228" s="30" t="s">
        <v>41</v>
      </c>
      <c r="E228" s="31" t="s">
        <v>36</v>
      </c>
    </row>
    <row r="229" spans="1:5" ht="12.75">
      <c r="A229" t="s">
        <v>43</v>
      </c>
      <c r="E229" s="29" t="s">
        <v>36</v>
      </c>
    </row>
    <row r="230" spans="1:16" ht="12.75">
      <c r="A230" s="19" t="s">
        <v>34</v>
      </c>
      <c s="23" t="s">
        <v>294</v>
      </c>
      <c s="23" t="s">
        <v>1042</v>
      </c>
      <c s="19" t="s">
        <v>36</v>
      </c>
      <c s="24" t="s">
        <v>1043</v>
      </c>
      <c s="25" t="s">
        <v>55</v>
      </c>
      <c s="26">
        <v>1</v>
      </c>
      <c s="27">
        <v>0</v>
      </c>
      <c s="27">
        <f>ROUND(ROUND(H230,2)*ROUND(G230,3),2)</f>
      </c>
      <c r="O230">
        <f>(I230*21)/100</f>
      </c>
      <c t="s">
        <v>13</v>
      </c>
    </row>
    <row r="231" spans="1:5" ht="12.75">
      <c r="A231" s="28" t="s">
        <v>39</v>
      </c>
      <c r="E231" s="29" t="s">
        <v>1043</v>
      </c>
    </row>
    <row r="232" spans="1:5" ht="12.75">
      <c r="A232" s="30" t="s">
        <v>41</v>
      </c>
      <c r="E232" s="31" t="s">
        <v>36</v>
      </c>
    </row>
    <row r="233" spans="1:5" ht="12.75">
      <c r="A233" t="s">
        <v>43</v>
      </c>
      <c r="E233" s="29" t="s">
        <v>36</v>
      </c>
    </row>
    <row r="234" spans="1:16" ht="12.75">
      <c r="A234" s="19" t="s">
        <v>34</v>
      </c>
      <c s="23" t="s">
        <v>299</v>
      </c>
      <c s="23" t="s">
        <v>1044</v>
      </c>
      <c s="19" t="s">
        <v>36</v>
      </c>
      <c s="24" t="s">
        <v>1045</v>
      </c>
      <c s="25" t="s">
        <v>38</v>
      </c>
      <c s="26">
        <v>6.5</v>
      </c>
      <c s="27">
        <v>0</v>
      </c>
      <c s="27">
        <f>ROUND(ROUND(H234,2)*ROUND(G234,3),2)</f>
      </c>
      <c r="O234">
        <f>(I234*21)/100</f>
      </c>
      <c t="s">
        <v>13</v>
      </c>
    </row>
    <row r="235" spans="1:5" ht="12.75">
      <c r="A235" s="28" t="s">
        <v>39</v>
      </c>
      <c r="E235" s="29" t="s">
        <v>1046</v>
      </c>
    </row>
    <row r="236" spans="1:5" ht="12.75">
      <c r="A236" s="30" t="s">
        <v>41</v>
      </c>
      <c r="E236" s="31" t="s">
        <v>36</v>
      </c>
    </row>
    <row r="237" spans="1:5" ht="12.75">
      <c r="A237" t="s">
        <v>43</v>
      </c>
      <c r="E237" s="29" t="s">
        <v>36</v>
      </c>
    </row>
    <row r="238" spans="1:16" ht="12.75">
      <c r="A238" s="19" t="s">
        <v>34</v>
      </c>
      <c s="23" t="s">
        <v>302</v>
      </c>
      <c s="23" t="s">
        <v>1047</v>
      </c>
      <c s="19" t="s">
        <v>36</v>
      </c>
      <c s="24" t="s">
        <v>1048</v>
      </c>
      <c s="25" t="s">
        <v>55</v>
      </c>
      <c s="26">
        <v>1</v>
      </c>
      <c s="27">
        <v>0</v>
      </c>
      <c s="27">
        <f>ROUND(ROUND(H238,2)*ROUND(G238,3),2)</f>
      </c>
      <c r="O238">
        <f>(I238*21)/100</f>
      </c>
      <c t="s">
        <v>13</v>
      </c>
    </row>
    <row r="239" spans="1:5" ht="12.75">
      <c r="A239" s="28" t="s">
        <v>39</v>
      </c>
      <c r="E239" s="29" t="s">
        <v>1048</v>
      </c>
    </row>
    <row r="240" spans="1:5" ht="12.75">
      <c r="A240" s="30" t="s">
        <v>41</v>
      </c>
      <c r="E240" s="31" t="s">
        <v>36</v>
      </c>
    </row>
    <row r="241" spans="1:5" ht="12.75">
      <c r="A241" t="s">
        <v>43</v>
      </c>
      <c r="E241" s="29" t="s">
        <v>36</v>
      </c>
    </row>
    <row r="242" spans="1:16" ht="12.75">
      <c r="A242" s="19" t="s">
        <v>34</v>
      </c>
      <c s="23" t="s">
        <v>305</v>
      </c>
      <c s="23" t="s">
        <v>1049</v>
      </c>
      <c s="19" t="s">
        <v>36</v>
      </c>
      <c s="24" t="s">
        <v>1050</v>
      </c>
      <c s="25" t="s">
        <v>55</v>
      </c>
      <c s="26">
        <v>6</v>
      </c>
      <c s="27">
        <v>0</v>
      </c>
      <c s="27">
        <f>ROUND(ROUND(H242,2)*ROUND(G242,3),2)</f>
      </c>
      <c r="O242">
        <f>(I242*21)/100</f>
      </c>
      <c t="s">
        <v>13</v>
      </c>
    </row>
    <row r="243" spans="1:5" ht="12.75">
      <c r="A243" s="28" t="s">
        <v>39</v>
      </c>
      <c r="E243" s="29" t="s">
        <v>1050</v>
      </c>
    </row>
    <row r="244" spans="1:5" ht="12.75">
      <c r="A244" s="30" t="s">
        <v>41</v>
      </c>
      <c r="E244" s="31" t="s">
        <v>36</v>
      </c>
    </row>
    <row r="245" spans="1:5" ht="12.75">
      <c r="A245" t="s">
        <v>43</v>
      </c>
      <c r="E245" s="29" t="s">
        <v>36</v>
      </c>
    </row>
    <row r="246" spans="1:16" ht="12.75">
      <c r="A246" s="19" t="s">
        <v>34</v>
      </c>
      <c s="23" t="s">
        <v>308</v>
      </c>
      <c s="23" t="s">
        <v>1051</v>
      </c>
      <c s="19" t="s">
        <v>36</v>
      </c>
      <c s="24" t="s">
        <v>1052</v>
      </c>
      <c s="25" t="s">
        <v>55</v>
      </c>
      <c s="26">
        <v>2</v>
      </c>
      <c s="27">
        <v>0</v>
      </c>
      <c s="27">
        <f>ROUND(ROUND(H246,2)*ROUND(G246,3),2)</f>
      </c>
      <c r="O246">
        <f>(I246*21)/100</f>
      </c>
      <c t="s">
        <v>13</v>
      </c>
    </row>
    <row r="247" spans="1:5" ht="12.75">
      <c r="A247" s="28" t="s">
        <v>39</v>
      </c>
      <c r="E247" s="29" t="s">
        <v>1052</v>
      </c>
    </row>
    <row r="248" spans="1:5" ht="12.75">
      <c r="A248" s="30" t="s">
        <v>41</v>
      </c>
      <c r="E248" s="31" t="s">
        <v>36</v>
      </c>
    </row>
    <row r="249" spans="1:5" ht="12.75">
      <c r="A249" t="s">
        <v>43</v>
      </c>
      <c r="E249" s="29" t="s">
        <v>36</v>
      </c>
    </row>
    <row r="250" spans="1:16" ht="12.75">
      <c r="A250" s="19" t="s">
        <v>34</v>
      </c>
      <c s="23" t="s">
        <v>312</v>
      </c>
      <c s="23" t="s">
        <v>1053</v>
      </c>
      <c s="19" t="s">
        <v>36</v>
      </c>
      <c s="24" t="s">
        <v>1054</v>
      </c>
      <c s="25" t="s">
        <v>63</v>
      </c>
      <c s="26">
        <v>20</v>
      </c>
      <c s="27">
        <v>0</v>
      </c>
      <c s="27">
        <f>ROUND(ROUND(H250,2)*ROUND(G250,3),2)</f>
      </c>
      <c r="O250">
        <f>(I250*21)/100</f>
      </c>
      <c t="s">
        <v>13</v>
      </c>
    </row>
    <row r="251" spans="1:5" ht="12.75">
      <c r="A251" s="28" t="s">
        <v>39</v>
      </c>
      <c r="E251" s="29" t="s">
        <v>1054</v>
      </c>
    </row>
    <row r="252" spans="1:5" ht="12.75">
      <c r="A252" s="30" t="s">
        <v>41</v>
      </c>
      <c r="E252" s="31" t="s">
        <v>36</v>
      </c>
    </row>
    <row r="253" spans="1:5" ht="12.75">
      <c r="A253" t="s">
        <v>43</v>
      </c>
      <c r="E253" s="29" t="s">
        <v>36</v>
      </c>
    </row>
    <row r="254" spans="1:18" ht="12.75" customHeight="1">
      <c r="A254" s="5" t="s">
        <v>32</v>
      </c>
      <c s="5"/>
      <c s="34" t="s">
        <v>812</v>
      </c>
      <c s="5"/>
      <c s="21" t="s">
        <v>813</v>
      </c>
      <c s="5"/>
      <c s="5"/>
      <c s="5"/>
      <c s="35">
        <f>0+Q254</f>
      </c>
      <c r="O254">
        <f>0+R254</f>
      </c>
      <c r="Q254">
        <f>0+I255+I259+I263+I267</f>
      </c>
      <c>
        <f>0+O255+O259+O263+O267</f>
      </c>
    </row>
    <row r="255" spans="1:16" ht="12.75">
      <c r="A255" s="19" t="s">
        <v>34</v>
      </c>
      <c s="23" t="s">
        <v>19</v>
      </c>
      <c s="23" t="s">
        <v>819</v>
      </c>
      <c s="19" t="s">
        <v>36</v>
      </c>
      <c s="24" t="s">
        <v>820</v>
      </c>
      <c s="25" t="s">
        <v>47</v>
      </c>
      <c s="26">
        <v>36.823</v>
      </c>
      <c s="27">
        <v>0</v>
      </c>
      <c s="27">
        <f>ROUND(ROUND(H255,2)*ROUND(G255,3),2)</f>
      </c>
      <c r="O255">
        <f>(I255*21)/100</f>
      </c>
      <c t="s">
        <v>13</v>
      </c>
    </row>
    <row r="256" spans="1:5" ht="25.5">
      <c r="A256" s="28" t="s">
        <v>39</v>
      </c>
      <c r="E256" s="29" t="s">
        <v>821</v>
      </c>
    </row>
    <row r="257" spans="1:5" ht="12.75">
      <c r="A257" s="30" t="s">
        <v>41</v>
      </c>
      <c r="E257" s="31" t="s">
        <v>36</v>
      </c>
    </row>
    <row r="258" spans="1:5" ht="12.75">
      <c r="A258" t="s">
        <v>43</v>
      </c>
      <c r="E258" s="29" t="s">
        <v>36</v>
      </c>
    </row>
    <row r="259" spans="1:16" ht="12.75">
      <c r="A259" s="19" t="s">
        <v>34</v>
      </c>
      <c s="23" t="s">
        <v>13</v>
      </c>
      <c s="23" t="s">
        <v>824</v>
      </c>
      <c s="19" t="s">
        <v>36</v>
      </c>
      <c s="24" t="s">
        <v>825</v>
      </c>
      <c s="25" t="s">
        <v>47</v>
      </c>
      <c s="26">
        <v>368.23</v>
      </c>
      <c s="27">
        <v>0</v>
      </c>
      <c s="27">
        <f>ROUND(ROUND(H259,2)*ROUND(G259,3),2)</f>
      </c>
      <c r="O259">
        <f>(I259*21)/100</f>
      </c>
      <c t="s">
        <v>13</v>
      </c>
    </row>
    <row r="260" spans="1:5" ht="25.5">
      <c r="A260" s="28" t="s">
        <v>39</v>
      </c>
      <c r="E260" s="29" t="s">
        <v>826</v>
      </c>
    </row>
    <row r="261" spans="1:5" ht="12.75">
      <c r="A261" s="30" t="s">
        <v>41</v>
      </c>
      <c r="E261" s="31" t="s">
        <v>36</v>
      </c>
    </row>
    <row r="262" spans="1:5" ht="12.75">
      <c r="A262" t="s">
        <v>43</v>
      </c>
      <c r="E262" s="29" t="s">
        <v>36</v>
      </c>
    </row>
    <row r="263" spans="1:16" ht="25.5">
      <c r="A263" s="19" t="s">
        <v>34</v>
      </c>
      <c s="23" t="s">
        <v>11</v>
      </c>
      <c s="23" t="s">
        <v>1055</v>
      </c>
      <c s="19" t="s">
        <v>36</v>
      </c>
      <c s="24" t="s">
        <v>1056</v>
      </c>
      <c s="25" t="s">
        <v>47</v>
      </c>
      <c s="26">
        <v>23.823</v>
      </c>
      <c s="27">
        <v>0</v>
      </c>
      <c s="27">
        <f>ROUND(ROUND(H263,2)*ROUND(G263,3),2)</f>
      </c>
      <c r="O263">
        <f>(I263*21)/100</f>
      </c>
      <c t="s">
        <v>13</v>
      </c>
    </row>
    <row r="264" spans="1:5" ht="25.5">
      <c r="A264" s="28" t="s">
        <v>39</v>
      </c>
      <c r="E264" s="29" t="s">
        <v>1056</v>
      </c>
    </row>
    <row r="265" spans="1:5" ht="12.75">
      <c r="A265" s="30" t="s">
        <v>41</v>
      </c>
      <c r="E265" s="31" t="s">
        <v>36</v>
      </c>
    </row>
    <row r="266" spans="1:5" ht="12.75">
      <c r="A266" t="s">
        <v>43</v>
      </c>
      <c r="E266" s="29" t="s">
        <v>36</v>
      </c>
    </row>
    <row r="267" spans="1:16" ht="25.5">
      <c r="A267" s="19" t="s">
        <v>34</v>
      </c>
      <c s="23" t="s">
        <v>23</v>
      </c>
      <c s="23" t="s">
        <v>838</v>
      </c>
      <c s="19" t="s">
        <v>36</v>
      </c>
      <c s="24" t="s">
        <v>839</v>
      </c>
      <c s="25" t="s">
        <v>47</v>
      </c>
      <c s="26">
        <v>14.95</v>
      </c>
      <c s="27">
        <v>0</v>
      </c>
      <c s="27">
        <f>ROUND(ROUND(H267,2)*ROUND(G267,3),2)</f>
      </c>
      <c r="O267">
        <f>(I267*21)/100</f>
      </c>
      <c t="s">
        <v>13</v>
      </c>
    </row>
    <row r="268" spans="1:5" ht="25.5">
      <c r="A268" s="28" t="s">
        <v>39</v>
      </c>
      <c r="E268" s="29" t="s">
        <v>840</v>
      </c>
    </row>
    <row r="269" spans="1:5" ht="12.75">
      <c r="A269" s="30" t="s">
        <v>41</v>
      </c>
      <c r="E269" s="31" t="s">
        <v>36</v>
      </c>
    </row>
    <row r="270" spans="1:5" ht="12.75">
      <c r="A270" t="s">
        <v>43</v>
      </c>
      <c r="E270" s="29" t="s">
        <v>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f>
      </c>
      <c t="s">
        <v>12</v>
      </c>
    </row>
    <row r="3" spans="1:16" ht="15" customHeight="1">
      <c r="A3" t="s">
        <v>1</v>
      </c>
      <c s="8" t="s">
        <v>3</v>
      </c>
      <c s="9" t="s">
        <v>4</v>
      </c>
      <c s="1"/>
      <c s="10" t="s">
        <v>5</v>
      </c>
      <c s="1"/>
      <c s="4"/>
      <c s="3" t="s">
        <v>1057</v>
      </c>
      <c s="36">
        <f>0+I8</f>
      </c>
      <c r="O3" t="s">
        <v>8</v>
      </c>
      <c t="s">
        <v>13</v>
      </c>
    </row>
    <row r="4" spans="1:16" ht="15" customHeight="1">
      <c r="A4" t="s">
        <v>6</v>
      </c>
      <c s="12" t="s">
        <v>7</v>
      </c>
      <c s="13" t="s">
        <v>1057</v>
      </c>
      <c s="5"/>
      <c s="14" t="s">
        <v>1058</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29</v>
      </c>
      <c s="15"/>
      <c s="21" t="s">
        <v>1059</v>
      </c>
      <c s="15"/>
      <c s="15"/>
      <c s="15"/>
      <c s="22">
        <f>0+Q8</f>
      </c>
      <c r="O8">
        <f>0+R8</f>
      </c>
      <c r="Q8">
        <f>0+I9+I13+I17+I21+I25+I29</f>
      </c>
      <c>
        <f>0+O9+O13+O17+O21+O25+O29</f>
      </c>
    </row>
    <row r="9" spans="1:16" ht="12.75">
      <c r="A9" s="19" t="s">
        <v>34</v>
      </c>
      <c s="23" t="s">
        <v>19</v>
      </c>
      <c s="23" t="s">
        <v>1060</v>
      </c>
      <c s="19" t="s">
        <v>36</v>
      </c>
      <c s="24" t="s">
        <v>1061</v>
      </c>
      <c s="25" t="s">
        <v>55</v>
      </c>
      <c s="26">
        <v>20</v>
      </c>
      <c s="27">
        <v>0</v>
      </c>
      <c s="27">
        <f>ROUND(ROUND(H9,2)*ROUND(G9,3),2)</f>
      </c>
      <c r="O9">
        <f>(I9*21)/100</f>
      </c>
      <c t="s">
        <v>13</v>
      </c>
    </row>
    <row r="10" spans="1:5" ht="25.5">
      <c r="A10" s="28" t="s">
        <v>39</v>
      </c>
      <c r="E10" s="29" t="s">
        <v>1062</v>
      </c>
    </row>
    <row r="11" spans="1:5" ht="25.5">
      <c r="A11" s="30" t="s">
        <v>41</v>
      </c>
      <c r="E11" s="31" t="s">
        <v>1063</v>
      </c>
    </row>
    <row r="12" spans="1:5" ht="25.5">
      <c r="A12" t="s">
        <v>43</v>
      </c>
      <c r="E12" s="29" t="s">
        <v>1064</v>
      </c>
    </row>
    <row r="13" spans="1:16" ht="12.75">
      <c r="A13" s="19" t="s">
        <v>34</v>
      </c>
      <c s="23" t="s">
        <v>13</v>
      </c>
      <c s="23" t="s">
        <v>1065</v>
      </c>
      <c s="19" t="s">
        <v>36</v>
      </c>
      <c s="24" t="s">
        <v>1066</v>
      </c>
      <c s="25" t="s">
        <v>55</v>
      </c>
      <c s="26">
        <v>2400</v>
      </c>
      <c s="27">
        <v>0</v>
      </c>
      <c s="27">
        <f>ROUND(ROUND(H13,2)*ROUND(G13,3),2)</f>
      </c>
      <c r="O13">
        <f>(I13*21)/100</f>
      </c>
      <c t="s">
        <v>13</v>
      </c>
    </row>
    <row r="14" spans="1:5" ht="25.5">
      <c r="A14" s="28" t="s">
        <v>39</v>
      </c>
      <c r="E14" s="29" t="s">
        <v>1067</v>
      </c>
    </row>
    <row r="15" spans="1:5" ht="12.75">
      <c r="A15" s="30" t="s">
        <v>41</v>
      </c>
      <c r="E15" s="31" t="s">
        <v>1068</v>
      </c>
    </row>
    <row r="16" spans="1:5" ht="25.5">
      <c r="A16" t="s">
        <v>43</v>
      </c>
      <c r="E16" s="29" t="s">
        <v>1064</v>
      </c>
    </row>
    <row r="17" spans="1:16" ht="12.75">
      <c r="A17" s="19" t="s">
        <v>34</v>
      </c>
      <c s="23" t="s">
        <v>11</v>
      </c>
      <c s="23" t="s">
        <v>1069</v>
      </c>
      <c s="19" t="s">
        <v>36</v>
      </c>
      <c s="24" t="s">
        <v>1070</v>
      </c>
      <c s="25" t="s">
        <v>55</v>
      </c>
      <c s="26">
        <v>200</v>
      </c>
      <c s="27">
        <v>0</v>
      </c>
      <c s="27">
        <f>ROUND(ROUND(H17,2)*ROUND(G17,3),2)</f>
      </c>
      <c r="O17">
        <f>(I17*21)/100</f>
      </c>
      <c t="s">
        <v>13</v>
      </c>
    </row>
    <row r="18" spans="1:5" ht="25.5">
      <c r="A18" s="28" t="s">
        <v>39</v>
      </c>
      <c r="E18" s="29" t="s">
        <v>1071</v>
      </c>
    </row>
    <row r="19" spans="1:5" ht="25.5">
      <c r="A19" s="30" t="s">
        <v>41</v>
      </c>
      <c r="E19" s="31" t="s">
        <v>1072</v>
      </c>
    </row>
    <row r="20" spans="1:5" ht="25.5">
      <c r="A20" t="s">
        <v>43</v>
      </c>
      <c r="E20" s="29" t="s">
        <v>1073</v>
      </c>
    </row>
    <row r="21" spans="1:16" ht="12.75">
      <c r="A21" s="19" t="s">
        <v>34</v>
      </c>
      <c s="23" t="s">
        <v>23</v>
      </c>
      <c s="23" t="s">
        <v>1074</v>
      </c>
      <c s="19" t="s">
        <v>36</v>
      </c>
      <c s="24" t="s">
        <v>1075</v>
      </c>
      <c s="25" t="s">
        <v>55</v>
      </c>
      <c s="26">
        <v>24000</v>
      </c>
      <c s="27">
        <v>0</v>
      </c>
      <c s="27">
        <f>ROUND(ROUND(H21,2)*ROUND(G21,3),2)</f>
      </c>
      <c r="O21">
        <f>(I21*21)/100</f>
      </c>
      <c t="s">
        <v>13</v>
      </c>
    </row>
    <row r="22" spans="1:5" ht="25.5">
      <c r="A22" s="28" t="s">
        <v>39</v>
      </c>
      <c r="E22" s="29" t="s">
        <v>1076</v>
      </c>
    </row>
    <row r="23" spans="1:5" ht="12.75">
      <c r="A23" s="30" t="s">
        <v>41</v>
      </c>
      <c r="E23" s="31" t="s">
        <v>1077</v>
      </c>
    </row>
    <row r="24" spans="1:5" ht="25.5">
      <c r="A24" t="s">
        <v>43</v>
      </c>
      <c r="E24" s="29" t="s">
        <v>1073</v>
      </c>
    </row>
    <row r="25" spans="1:16" ht="12.75">
      <c r="A25" s="19" t="s">
        <v>34</v>
      </c>
      <c s="23" t="s">
        <v>25</v>
      </c>
      <c s="23" t="s">
        <v>1078</v>
      </c>
      <c s="19" t="s">
        <v>36</v>
      </c>
      <c s="24" t="s">
        <v>1079</v>
      </c>
      <c s="25" t="s">
        <v>55</v>
      </c>
      <c s="26">
        <v>20</v>
      </c>
      <c s="27">
        <v>0</v>
      </c>
      <c s="27">
        <f>ROUND(ROUND(H25,2)*ROUND(G25,3),2)</f>
      </c>
      <c r="O25">
        <f>(I25*21)/100</f>
      </c>
      <c t="s">
        <v>13</v>
      </c>
    </row>
    <row r="26" spans="1:5" ht="25.5">
      <c r="A26" s="28" t="s">
        <v>39</v>
      </c>
      <c r="E26" s="29" t="s">
        <v>1080</v>
      </c>
    </row>
    <row r="27" spans="1:5" ht="25.5">
      <c r="A27" s="30" t="s">
        <v>41</v>
      </c>
      <c r="E27" s="31" t="s">
        <v>1081</v>
      </c>
    </row>
    <row r="28" spans="1:5" ht="25.5">
      <c r="A28" t="s">
        <v>43</v>
      </c>
      <c r="E28" s="29" t="s">
        <v>1073</v>
      </c>
    </row>
    <row r="29" spans="1:16" ht="25.5">
      <c r="A29" s="19" t="s">
        <v>34</v>
      </c>
      <c s="23" t="s">
        <v>12</v>
      </c>
      <c s="23" t="s">
        <v>1082</v>
      </c>
      <c s="19" t="s">
        <v>36</v>
      </c>
      <c s="24" t="s">
        <v>1083</v>
      </c>
      <c s="25" t="s">
        <v>55</v>
      </c>
      <c s="26">
        <v>2400</v>
      </c>
      <c s="27">
        <v>0</v>
      </c>
      <c s="27">
        <f>ROUND(ROUND(H29,2)*ROUND(G29,3),2)</f>
      </c>
      <c r="O29">
        <f>(I29*21)/100</f>
      </c>
      <c t="s">
        <v>13</v>
      </c>
    </row>
    <row r="30" spans="1:5" ht="25.5">
      <c r="A30" s="28" t="s">
        <v>39</v>
      </c>
      <c r="E30" s="29" t="s">
        <v>1084</v>
      </c>
    </row>
    <row r="31" spans="1:5" ht="12.75">
      <c r="A31" s="30" t="s">
        <v>41</v>
      </c>
      <c r="E31" s="31" t="s">
        <v>1085</v>
      </c>
    </row>
    <row r="32" spans="1:5" ht="25.5">
      <c r="A32" t="s">
        <v>43</v>
      </c>
      <c r="E32" s="29" t="s">
        <v>1073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